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14430" tabRatio="854"/>
  </bookViews>
  <sheets>
    <sheet name="本级社保执行总表" sheetId="1" r:id="rId1"/>
    <sheet name="本级基收预 " sheetId="2" r:id="rId2"/>
    <sheet name="市本级社保预算总表" sheetId="3" r:id="rId3"/>
    <sheet name="机关事业养老保险收支表" sheetId="4" r:id="rId4"/>
    <sheet name="失业收支表" sheetId="5" r:id="rId5"/>
    <sheet name="职工基本医疗收支表" sheetId="6" r:id="rId6"/>
    <sheet name="城乡医疗收支表 (2)" sheetId="7" r:id="rId7"/>
    <sheet name="工伤收支表" sheetId="8" r:id="rId8"/>
    <sheet name="Sheet1" sheetId="9" r:id="rId9"/>
  </sheets>
  <externalReferences>
    <externalReference r:id="rId10"/>
    <externalReference r:id="rId11"/>
  </externalReferences>
  <definedNames>
    <definedName name="_" localSheetId="1">#REF!</definedName>
    <definedName name="_">#REF!</definedName>
    <definedName name="_6_其他" localSheetId="1">#REF!</definedName>
    <definedName name="_6_其他">#REF!</definedName>
    <definedName name="_Order1" hidden="1">255</definedName>
    <definedName name="_Order2" hidden="1">255</definedName>
    <definedName name="BM8_SelectZBM.BM8_ZBMChangeKMM" localSheetId="1">[1]!BM8_SelectZBM.BM8_ZBMChangeKMM</definedName>
    <definedName name="BM8_SelectZBM.BM8_ZBMChangeKMM">[1]!BM8_SelectZBM.BM8_ZBMChangeKMM</definedName>
    <definedName name="BM8_SelectZBM.BM8_ZBMminusOption" localSheetId="1">[1]!BM8_SelectZBM.BM8_ZBMminusOption</definedName>
    <definedName name="BM8_SelectZBM.BM8_ZBMminusOption">[1]!BM8_SelectZBM.BM8_ZBMminusOption</definedName>
    <definedName name="BM8_SelectZBM.BM8_ZBMSumOption" localSheetId="1">[1]!BM8_SelectZBM.BM8_ZBMSumOption</definedName>
    <definedName name="BM8_SelectZBM.BM8_ZBMSumOption">[1]!BM8_SelectZBM.BM8_ZBMSumOption</definedName>
    <definedName name="d" localSheetId="1">#REF!</definedName>
    <definedName name="d">#REF!</definedName>
    <definedName name="_xlnm.Database" localSheetId="1" hidden="1">#REF!</definedName>
    <definedName name="_xlnm.Database" hidden="1">#REF!</definedName>
    <definedName name="jhvgh" localSheetId="1">#REF!</definedName>
    <definedName name="jhvgh">#REF!</definedName>
    <definedName name="_xlnm.Print_Area" hidden="1">#N/A</definedName>
    <definedName name="_xlnm.Print_Titles" hidden="1">#N/A</definedName>
    <definedName name="QUERY2" localSheetId="1">#REF!</definedName>
    <definedName name="QUERY2">#REF!</definedName>
    <definedName name="本级支执222" localSheetId="1">#REF!</definedName>
    <definedName name="本级支执222">#REF!</definedName>
    <definedName name="陈伟" localSheetId="1">#REF!</definedName>
    <definedName name="陈伟">#REF!</definedName>
    <definedName name="大通湖支出" localSheetId="1">#REF!</definedName>
    <definedName name="大通湖支出">#REF!</definedName>
    <definedName name="地区名称" localSheetId="1">#REF!</definedName>
    <definedName name="地区名称">#REF!</definedName>
    <definedName name="工" localSheetId="1">#REF!</definedName>
    <definedName name="工">#REF!</definedName>
    <definedName name="购车" localSheetId="1">#REF!</definedName>
    <definedName name="购车">#REF!</definedName>
    <definedName name="胡局长汇报修改" localSheetId="1">#REF!</definedName>
    <definedName name="胡局长汇报修改">#REF!</definedName>
    <definedName name="汇率" localSheetId="1">#REF!</definedName>
    <definedName name="汇率">#REF!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式" localSheetId="1">#REF!</definedName>
    <definedName name="式">#REF!</definedName>
    <definedName name="双" localSheetId="1">#REF!</definedName>
    <definedName name="双">#REF!</definedName>
    <definedName name="下级指标">[2]单位指标查询!$A$3:$O$240</definedName>
    <definedName name="项目支出表" localSheetId="1" hidden="1">#REF!</definedName>
    <definedName name="项目支出表" hidden="1">#REF!</definedName>
    <definedName name="预算支出指标帐" localSheetId="1">#REF!</definedName>
    <definedName name="预算支出指标帐">#REF!</definedName>
  </definedNames>
  <calcPr calcId="144525"/>
</workbook>
</file>

<file path=xl/calcChain.xml><?xml version="1.0" encoding="utf-8"?>
<calcChain xmlns="http://schemas.openxmlformats.org/spreadsheetml/2006/main">
  <c r="F14" i="8"/>
  <c r="E14"/>
  <c r="C14"/>
  <c r="B14"/>
  <c r="F13"/>
  <c r="E13"/>
  <c r="F12"/>
  <c r="E12"/>
  <c r="F11"/>
  <c r="E11"/>
  <c r="C11"/>
  <c r="B11"/>
  <c r="F15" i="7"/>
  <c r="E15"/>
  <c r="C15"/>
  <c r="B15"/>
  <c r="F14"/>
  <c r="E14"/>
  <c r="C14"/>
  <c r="F13"/>
  <c r="E13"/>
  <c r="F12"/>
  <c r="E12"/>
  <c r="C12"/>
  <c r="B12"/>
  <c r="F9"/>
  <c r="E9"/>
  <c r="C9"/>
  <c r="B9"/>
  <c r="N15" i="6"/>
  <c r="M15"/>
  <c r="L15"/>
  <c r="K15"/>
  <c r="J15"/>
  <c r="I15"/>
  <c r="G15"/>
  <c r="F15"/>
  <c r="E15"/>
  <c r="D15"/>
  <c r="C15"/>
  <c r="B15"/>
  <c r="N14"/>
  <c r="M14"/>
  <c r="L14"/>
  <c r="K14"/>
  <c r="J14"/>
  <c r="I14"/>
  <c r="E14"/>
  <c r="B14"/>
  <c r="N13"/>
  <c r="M13"/>
  <c r="L13"/>
  <c r="K13"/>
  <c r="J13"/>
  <c r="I13"/>
  <c r="N12"/>
  <c r="M12"/>
  <c r="L12"/>
  <c r="K12"/>
  <c r="J12"/>
  <c r="I12"/>
  <c r="G12"/>
  <c r="F12"/>
  <c r="E12"/>
  <c r="D12"/>
  <c r="C12"/>
  <c r="B12"/>
  <c r="E11"/>
  <c r="B11"/>
  <c r="E10"/>
  <c r="B10"/>
  <c r="L9"/>
  <c r="I9"/>
  <c r="E9"/>
  <c r="B9"/>
  <c r="L8"/>
  <c r="I8"/>
  <c r="E8"/>
  <c r="B8"/>
  <c r="L7"/>
  <c r="I7"/>
  <c r="E7"/>
  <c r="B7"/>
  <c r="L6"/>
  <c r="I6"/>
  <c r="E6"/>
  <c r="B6"/>
  <c r="L5"/>
  <c r="I5"/>
  <c r="E5"/>
  <c r="B5"/>
  <c r="F17" i="5"/>
  <c r="E17"/>
  <c r="C17"/>
  <c r="B17"/>
  <c r="F16"/>
  <c r="E16"/>
  <c r="F15"/>
  <c r="E15"/>
  <c r="F14"/>
  <c r="E14"/>
  <c r="C14"/>
  <c r="B14"/>
  <c r="F14" i="4"/>
  <c r="E14"/>
  <c r="C14"/>
  <c r="B14"/>
  <c r="F13"/>
  <c r="E13"/>
  <c r="C13"/>
  <c r="F12"/>
  <c r="E12"/>
  <c r="F11"/>
  <c r="E11"/>
  <c r="C11"/>
  <c r="B11"/>
  <c r="G20" i="3"/>
  <c r="F20"/>
  <c r="E20"/>
  <c r="D20"/>
  <c r="C20"/>
  <c r="B20"/>
  <c r="G19"/>
  <c r="F19"/>
  <c r="E19"/>
  <c r="D19"/>
  <c r="C19"/>
  <c r="B19"/>
  <c r="B18"/>
  <c r="B17"/>
  <c r="B16"/>
  <c r="B15"/>
  <c r="B14"/>
  <c r="G13"/>
  <c r="F13"/>
  <c r="E13"/>
  <c r="D13"/>
  <c r="C13"/>
  <c r="B13"/>
  <c r="B12"/>
  <c r="B11"/>
  <c r="B10"/>
  <c r="B9"/>
  <c r="B8"/>
  <c r="B7"/>
  <c r="B6"/>
  <c r="G5"/>
  <c r="F5"/>
  <c r="E5"/>
  <c r="D5"/>
  <c r="C5"/>
  <c r="B5"/>
  <c r="B4"/>
  <c r="E15" i="2"/>
  <c r="D15"/>
  <c r="C15"/>
  <c r="B15"/>
  <c r="D14"/>
  <c r="E13"/>
  <c r="E7"/>
  <c r="C7"/>
  <c r="E6"/>
  <c r="D6"/>
  <c r="C6"/>
  <c r="B6"/>
  <c r="G20" i="1"/>
  <c r="F20"/>
  <c r="E20"/>
  <c r="D20"/>
  <c r="C20"/>
  <c r="B20"/>
  <c r="G19"/>
  <c r="F19"/>
  <c r="E19"/>
  <c r="D19"/>
  <c r="C19"/>
  <c r="B19"/>
  <c r="B18"/>
  <c r="B17"/>
  <c r="B16"/>
  <c r="B15"/>
  <c r="B14"/>
  <c r="G13"/>
  <c r="F13"/>
  <c r="E13"/>
  <c r="D13"/>
  <c r="C13"/>
  <c r="B13"/>
  <c r="B12"/>
  <c r="B11"/>
  <c r="B10"/>
  <c r="B9"/>
  <c r="B8"/>
  <c r="B7"/>
  <c r="B6"/>
  <c r="G5"/>
  <c r="F5"/>
  <c r="E5"/>
  <c r="D5"/>
  <c r="B5"/>
  <c r="B4"/>
</calcChain>
</file>

<file path=xl/sharedStrings.xml><?xml version="1.0" encoding="utf-8"?>
<sst xmlns="http://schemas.openxmlformats.org/spreadsheetml/2006/main" count="261" uniqueCount="135">
  <si>
    <t>2020年市本级社会保险基金预算执行情况</t>
  </si>
  <si>
    <t>单位：万元</t>
  </si>
  <si>
    <t>项        目</t>
  </si>
  <si>
    <t>合计</t>
  </si>
  <si>
    <t>机关事业养老保险基金</t>
  </si>
  <si>
    <t>失业保险基金</t>
  </si>
  <si>
    <t>职工基本医疗(生育）保险基金</t>
  </si>
  <si>
    <t>城乡居民基本医疗保险基金</t>
  </si>
  <si>
    <t>工伤保险基金</t>
  </si>
  <si>
    <t>职工其他医疗保险基金</t>
  </si>
  <si>
    <t>一、上年结余</t>
  </si>
  <si>
    <t>二、本年收入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</si>
  <si>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</si>
  <si>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</si>
  <si>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</si>
  <si>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</si>
  <si>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</si>
  <si>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 xml:space="preserve">           6、上级补助收入</t>
  </si>
  <si>
    <t xml:space="preserve">           7、下级上解收入</t>
  </si>
  <si>
    <t>三、本年支出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</si>
  <si>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</si>
  <si>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</si>
  <si>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</si>
  <si>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4、补助下级支出</t>
  </si>
  <si>
    <t xml:space="preserve">           5、上解上级支出</t>
  </si>
  <si>
    <t>四、本年收支结余</t>
  </si>
  <si>
    <t>五、年末滚存结余</t>
  </si>
  <si>
    <t>注：2020年开始实行医保市级统筹，职工基本医疗保险、其他医疗保险和城乡居民基本医疗保险执行数为全市汇总数据。</t>
  </si>
  <si>
    <t>2021年市本级政府性基金收入预算表</t>
  </si>
  <si>
    <t>收入项目</t>
  </si>
  <si>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执行数</t>
    </r>
  </si>
  <si>
    <r>
      <rPr>
        <sz val="11"/>
        <rFont val="Times New Roman"/>
        <family val="1"/>
      </rPr>
      <t>2020</t>
    </r>
    <r>
      <rPr>
        <sz val="11"/>
        <rFont val="宋体"/>
        <family val="3"/>
        <charset val="134"/>
      </rPr>
      <t>年执行数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（按新体制测算）</t>
    </r>
  </si>
  <si>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预算数</t>
    </r>
  </si>
  <si>
    <r>
      <rPr>
        <sz val="11"/>
        <rFont val="宋体"/>
        <family val="3"/>
        <charset val="134"/>
      </rPr>
      <t>增长</t>
    </r>
    <r>
      <rPr>
        <sz val="11"/>
        <rFont val="Times New Roman"/>
        <family val="1"/>
      </rPr>
      <t>%</t>
    </r>
  </si>
  <si>
    <t>一、国有土地收益基金收入</t>
  </si>
  <si>
    <t>二、农业土地开发资金收入</t>
  </si>
  <si>
    <t>三、国有土地使用权出让收入</t>
  </si>
  <si>
    <t xml:space="preserve">      土地出让价款收入</t>
  </si>
  <si>
    <t xml:space="preserve">      补缴的土地价款</t>
  </si>
  <si>
    <t xml:space="preserve">      其他土地出让收入</t>
  </si>
  <si>
    <t>四、小型水库移民扶助基金收入</t>
  </si>
  <si>
    <t>五、城市基础设施配套费收入</t>
  </si>
  <si>
    <t>六、车辆通行费</t>
  </si>
  <si>
    <t>七、污水处理费收入</t>
  </si>
  <si>
    <t>八、其他政府性基金收入</t>
  </si>
  <si>
    <t>本年收入小计</t>
  </si>
  <si>
    <t>说明：1、根据中发〔2018〕27号文件规定，暂停土地出让收入各项政策性计提。 2、根据益府阅[2018]20号会议纪要，调整城市基础设施配套费收费标准，调标后收取的城市基础设施配套费中提取30%专项用于中心城区公办义务教育设施建设。 3、根据财政部关于将地方政府债券全部纳入预算管理、列入相应支出科目的要求，专项债务置换债券付息支出列入政府性基金预算。政府债务置换后的还本付息，通过调入资金科目调入政府性基金预算。4、按照新的市与区财政体制，中心城区规划区范围内的国土收入全部缴入市级，市级再返还区级。</t>
  </si>
  <si>
    <t>2021年市本级社会保险基金预算总表</t>
  </si>
  <si>
    <t>城乡居民基本
医疗保险基金</t>
  </si>
  <si>
    <t>注：1.2020年开始实行医保市级统筹，职工基本医疗保险和城乡居民基本医疗保险为全市汇总数据。2.企业养老保险省级统筹，通过省级专户直接下拨市本级经办机构支出户，市级财政部门无数据。</t>
  </si>
  <si>
    <t>2021年市本级机关事业单位养老保险基金预算表</t>
  </si>
  <si>
    <t>项         目</t>
  </si>
  <si>
    <t>2020年预计
执行数</t>
  </si>
  <si>
    <t>2021年
预算数</t>
  </si>
  <si>
    <t>项       目</t>
  </si>
  <si>
    <t>一、基本养老保险费收入</t>
  </si>
  <si>
    <t>一、基本养老金支出</t>
  </si>
  <si>
    <t>二、利息收入</t>
  </si>
  <si>
    <t>二、转移支出</t>
  </si>
  <si>
    <t>三、财政补贴收入</t>
  </si>
  <si>
    <t>×</t>
  </si>
  <si>
    <t>四、转移收入</t>
  </si>
  <si>
    <t>五、上级补助收入</t>
  </si>
  <si>
    <t>三、补助下级支出</t>
  </si>
  <si>
    <t>六、下级上解收入</t>
  </si>
  <si>
    <t>四、上解上级支出</t>
  </si>
  <si>
    <t>七、其他收入</t>
  </si>
  <si>
    <t>五、其他支出</t>
  </si>
  <si>
    <t>八、本年收入合计</t>
  </si>
  <si>
    <t>六、本年支出合计</t>
  </si>
  <si>
    <t>七、本年收支结余</t>
  </si>
  <si>
    <t>九、上年结余</t>
  </si>
  <si>
    <t>八、年末滚存结余</t>
  </si>
  <si>
    <t>总        计</t>
  </si>
  <si>
    <t>2021年市本级失业保险基金预算表</t>
  </si>
  <si>
    <t>项           目</t>
  </si>
  <si>
    <t>一、失业保险费收入</t>
  </si>
  <si>
    <t>一、失业保险金支出</t>
  </si>
  <si>
    <t xml:space="preserve">二、基本医疗保险费支出 </t>
  </si>
  <si>
    <t>三、丧葬抚恤补助支出</t>
  </si>
  <si>
    <t>四、支能提升补贴支出</t>
  </si>
  <si>
    <t>五、稳岗补贴支出</t>
  </si>
  <si>
    <t>六、其他费用支出</t>
  </si>
  <si>
    <t>七、转移支出</t>
  </si>
  <si>
    <t>八、补助下级支出</t>
  </si>
  <si>
    <t>九、上解上级支出</t>
  </si>
  <si>
    <t>十、其他支出</t>
  </si>
  <si>
    <t>十一、本年支出合计</t>
  </si>
  <si>
    <t>十二、本年收支结余</t>
  </si>
  <si>
    <t>十三、年末滚存结余</t>
  </si>
  <si>
    <t>2021年益阳市城镇职工基本医疗（含生育）保险基金预算表</t>
  </si>
  <si>
    <t>项    目</t>
  </si>
  <si>
    <t>2020年预计执行数</t>
  </si>
  <si>
    <t>2021年预算数</t>
  </si>
  <si>
    <t>项目</t>
  </si>
  <si>
    <t>小计</t>
  </si>
  <si>
    <t>基本医疗保险统筹基金</t>
  </si>
  <si>
    <t>医疗保险个人账户基金</t>
  </si>
  <si>
    <t>一、基本医疗保险费收入</t>
  </si>
  <si>
    <t>一、基本医疗保险待遇支出</t>
  </si>
  <si>
    <t>二、其他支出</t>
  </si>
  <si>
    <t>三、转移支出</t>
  </si>
  <si>
    <t>四、其他收入</t>
  </si>
  <si>
    <t>四、补助下级支出</t>
  </si>
  <si>
    <t>五、转移收入</t>
  </si>
  <si>
    <t>五、上解上级支出</t>
  </si>
  <si>
    <t>六、上级补助收入</t>
  </si>
  <si>
    <t>七、下级上解收入</t>
  </si>
  <si>
    <t>总   计</t>
  </si>
  <si>
    <t>总    计</t>
  </si>
  <si>
    <t>2021年益阳市城乡居民基本医疗保险基金收支预算表</t>
  </si>
  <si>
    <t>2020年执行数</t>
  </si>
  <si>
    <t>二、大病保险支出</t>
  </si>
  <si>
    <t>二、财政补贴收入</t>
  </si>
  <si>
    <t>三、其他支出</t>
  </si>
  <si>
    <t>三、利息收入</t>
  </si>
  <si>
    <t>五、本年收入小计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</si>
  <si>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</si>
  <si>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</si>
  <si>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</si>
  <si>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</si>
  <si>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</si>
  <si>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</si>
  <si>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2021年市本级工伤保险基金预算表</t>
  </si>
  <si>
    <t>一、工伤保险费收入</t>
  </si>
  <si>
    <t>一、工伤保险待遇支出</t>
  </si>
  <si>
    <t>二、劳动能力鉴定支出</t>
  </si>
  <si>
    <t>三、工伤预防费用支出</t>
  </si>
  <si>
    <t>四、转移支出</t>
  </si>
  <si>
    <t>五、其他收入</t>
  </si>
  <si>
    <t>六、补助下级支出</t>
  </si>
  <si>
    <t>七、上解上级支出</t>
  </si>
  <si>
    <t>八、本年支出合计</t>
  </si>
  <si>
    <t>九、本年收支结余</t>
  </si>
  <si>
    <t>十、年末滚存结余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</si>
</sst>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#,##0;\-#,##0;&quot;-&quot;"/>
    <numFmt numFmtId="180" formatCode="_-\¥* #,##0_-;\-\¥* #,##0_-;_-\¥* &quot;-&quot;_-;_-@_-"/>
    <numFmt numFmtId="181" formatCode="_-* #,##0_$_-;\-* #,##0_$_-;_-* &quot;-&quot;_$_-;_-@_-"/>
    <numFmt numFmtId="182" formatCode="0.0"/>
    <numFmt numFmtId="183" formatCode="_-* #,##0&quot;$&quot;_-;\-* #,##0&quot;$&quot;_-;_-* &quot;-&quot;&quot;$&quot;_-;_-@_-"/>
    <numFmt numFmtId="184" formatCode="_-* #,##0.00_$_-;\-* #,##0.00_$_-;_-* &quot;-&quot;??_$_-;_-@_-"/>
    <numFmt numFmtId="185" formatCode="_-* #,##0.00&quot;$&quot;_-;\-* #,##0.00&quot;$&quot;_-;_-* &quot;-&quot;??&quot;$&quot;_-;_-@_-"/>
    <numFmt numFmtId="186" formatCode="0_ "/>
    <numFmt numFmtId="187" formatCode="0.00_ "/>
  </numFmts>
  <fonts count="62"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Arial Narrow"/>
      <family val="2"/>
    </font>
    <font>
      <sz val="22"/>
      <name val="Times New Roman"/>
      <family val="1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1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0"/>
      <name val="Arial"/>
      <family val="2"/>
    </font>
    <font>
      <sz val="11"/>
      <color indexed="1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8"/>
      <name val="Arial"/>
      <family val="2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Tahoma"/>
      <family val="2"/>
    </font>
    <font>
      <sz val="7"/>
      <name val="Small Fonts"/>
      <charset val="134"/>
    </font>
    <font>
      <sz val="11"/>
      <color indexed="4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sz val="10"/>
      <color indexed="8"/>
      <name val="Arial"/>
      <family val="2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i/>
      <sz val="16"/>
      <name val="Helv"/>
      <family val="2"/>
    </font>
    <font>
      <sz val="10"/>
      <name val="Helv"/>
      <family val="2"/>
    </font>
    <font>
      <sz val="10"/>
      <name val="Geneva"/>
      <family val="1"/>
    </font>
    <font>
      <sz val="10"/>
      <name val="MS Sans Serif"/>
      <family val="1"/>
    </font>
    <font>
      <b/>
      <sz val="21"/>
      <name val="楷体_GB2312"/>
      <family val="3"/>
      <charset val="134"/>
    </font>
    <font>
      <sz val="11"/>
      <color indexed="8"/>
      <name val="Tahoma"/>
      <family val="2"/>
    </font>
    <font>
      <sz val="11"/>
      <color indexed="17"/>
      <name val="Tahoma"/>
      <family val="2"/>
    </font>
    <font>
      <b/>
      <sz val="11"/>
      <color indexed="5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53"/>
      <name val="宋体"/>
      <family val="3"/>
      <charset val="134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8"/>
      <color indexed="8"/>
      <name val="方正小标宋简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95"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9" fillId="0" borderId="0">
      <alignment vertical="center"/>
    </xf>
    <xf numFmtId="180" fontId="5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180" fontId="59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9" fillId="0" borderId="0">
      <alignment vertical="center"/>
    </xf>
    <xf numFmtId="0" fontId="16" fillId="0" borderId="23" applyNumberFormat="0" applyFill="0" applyAlignment="0" applyProtection="0">
      <alignment vertical="center"/>
    </xf>
    <xf numFmtId="0" fontId="5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>
      <alignment horizontal="distributed" vertical="center" wrapText="1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59" fillId="0" borderId="0">
      <alignment vertical="center"/>
    </xf>
    <xf numFmtId="0" fontId="18" fillId="0" borderId="25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9" fillId="0" borderId="29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5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4" fillId="5" borderId="28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7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9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37" fontId="3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180" fontId="5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2" borderId="3" applyNumberFormat="0" applyBorder="0" applyAlignment="0" applyProtection="0">
      <alignment vertical="center"/>
    </xf>
    <xf numFmtId="0" fontId="1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10" borderId="2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9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7" fillId="0" borderId="30" applyNumberFormat="0" applyAlignment="0" applyProtection="0">
      <alignment horizontal="left"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0" borderId="37">
      <alignment horizontal="left" vertical="center"/>
    </xf>
    <xf numFmtId="0" fontId="17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1" borderId="2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9" fontId="35" fillId="0" borderId="0" applyFill="0" applyBorder="0" applyAlignment="0">
      <alignment vertical="center"/>
    </xf>
    <xf numFmtId="0" fontId="59" fillId="0" borderId="0">
      <alignment vertical="center"/>
    </xf>
    <xf numFmtId="0" fontId="35" fillId="0" borderId="0" applyNumberFormat="0" applyFill="0" applyBorder="0" applyAlignment="0" applyProtection="0">
      <alignment vertical="top"/>
    </xf>
    <xf numFmtId="0" fontId="13" fillId="0" borderId="2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37" fontId="30" fillId="0" borderId="0">
      <alignment vertical="center"/>
    </xf>
    <xf numFmtId="0" fontId="44" fillId="0" borderId="0">
      <alignment vertical="center"/>
    </xf>
    <xf numFmtId="10" fontId="59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23" fillId="0" borderId="24" applyNumberFormat="0" applyFill="0" applyAlignment="0" applyProtection="0">
      <alignment vertical="center"/>
    </xf>
    <xf numFmtId="0" fontId="27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59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" fillId="0" borderId="0">
      <alignment vertical="center"/>
    </xf>
    <xf numFmtId="0" fontId="13" fillId="0" borderId="22" applyNumberFormat="0" applyFill="0" applyAlignment="0" applyProtection="0">
      <alignment vertical="center"/>
    </xf>
    <xf numFmtId="180" fontId="59" fillId="0" borderId="0" applyFon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0" borderId="0">
      <alignment horizontal="centerContinuous" vertical="center"/>
    </xf>
    <xf numFmtId="0" fontId="5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>
      <alignment horizontal="distributed" vertical="center" wrapText="1"/>
    </xf>
    <xf numFmtId="0" fontId="7" fillId="0" borderId="3">
      <alignment horizontal="distributed" vertical="center" wrapText="1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9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2" fillId="11" borderId="27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2" fillId="11" borderId="27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181" fontId="59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9" fillId="0" borderId="0">
      <alignment vertical="center"/>
    </xf>
    <xf numFmtId="0" fontId="3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9" fillId="10" borderId="26" applyNumberFormat="0" applyFont="0" applyAlignment="0" applyProtection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4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7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4" fillId="0" borderId="38" applyNumberFormat="0" applyFill="0" applyAlignment="0" applyProtection="0">
      <alignment vertical="center"/>
    </xf>
    <xf numFmtId="0" fontId="4" fillId="0" borderId="38" applyNumberFormat="0" applyFill="0" applyAlignment="0" applyProtection="0">
      <alignment vertical="center"/>
    </xf>
    <xf numFmtId="0" fontId="4" fillId="0" borderId="38" applyNumberFormat="0" applyFill="0" applyAlignment="0" applyProtection="0">
      <alignment vertical="center"/>
    </xf>
    <xf numFmtId="0" fontId="4" fillId="0" borderId="39" applyNumberFormat="0" applyFill="0" applyAlignment="0" applyProtection="0">
      <alignment vertical="center"/>
    </xf>
    <xf numFmtId="0" fontId="4" fillId="0" borderId="39" applyNumberFormat="0" applyFill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4" fillId="0" borderId="32" applyNumberFormat="0" applyFill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9" fillId="2" borderId="27" applyNumberFormat="0" applyAlignment="0" applyProtection="0">
      <alignment vertical="center"/>
    </xf>
    <xf numFmtId="0" fontId="39" fillId="2" borderId="27" applyNumberFormat="0" applyAlignment="0" applyProtection="0">
      <alignment vertical="center"/>
    </xf>
    <xf numFmtId="0" fontId="39" fillId="2" borderId="27" applyNumberFormat="0" applyAlignment="0" applyProtection="0">
      <alignment vertical="center"/>
    </xf>
    <xf numFmtId="0" fontId="51" fillId="2" borderId="27" applyNumberFormat="0" applyAlignment="0" applyProtection="0">
      <alignment vertical="center"/>
    </xf>
    <xf numFmtId="0" fontId="51" fillId="2" borderId="27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0" fontId="52" fillId="24" borderId="34" applyNumberFormat="0" applyAlignment="0" applyProtection="0">
      <alignment vertical="center"/>
    </xf>
    <xf numFmtId="0" fontId="52" fillId="24" borderId="34" applyNumberFormat="0" applyAlignment="0" applyProtection="0">
      <alignment vertical="center"/>
    </xf>
    <xf numFmtId="0" fontId="52" fillId="24" borderId="34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0" fontId="41" fillId="24" borderId="34" applyNumberFormat="0" applyAlignment="0" applyProtection="0">
      <alignment vertical="center"/>
    </xf>
    <xf numFmtId="182" fontId="7" fillId="0" borderId="3">
      <alignment vertical="center"/>
      <protection locked="0"/>
    </xf>
    <xf numFmtId="0" fontId="41" fillId="24" borderId="34" applyNumberFormat="0" applyAlignment="0" applyProtection="0">
      <alignment vertical="center"/>
    </xf>
    <xf numFmtId="182" fontId="7" fillId="0" borderId="3">
      <alignment vertical="center"/>
      <protection locked="0"/>
    </xf>
    <xf numFmtId="0" fontId="41" fillId="24" borderId="3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184" fontId="59" fillId="0" borderId="0" applyFont="0" applyFill="0" applyBorder="0" applyAlignment="0" applyProtection="0">
      <alignment vertical="center"/>
    </xf>
    <xf numFmtId="183" fontId="59" fillId="0" borderId="0" applyFont="0" applyFill="0" applyBorder="0" applyAlignment="0" applyProtection="0">
      <alignment vertical="center"/>
    </xf>
    <xf numFmtId="185" fontId="59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4" fillId="2" borderId="28" applyNumberFormat="0" applyAlignment="0" applyProtection="0">
      <alignment vertical="center"/>
    </xf>
    <xf numFmtId="0" fontId="34" fillId="2" borderId="28" applyNumberFormat="0" applyAlignment="0" applyProtection="0">
      <alignment vertical="center"/>
    </xf>
    <xf numFmtId="0" fontId="34" fillId="2" borderId="28" applyNumberFormat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4" fillId="5" borderId="28" applyNumberFormat="0" applyAlignment="0" applyProtection="0">
      <alignment vertical="center"/>
    </xf>
    <xf numFmtId="0" fontId="32" fillId="11" borderId="27" applyNumberFormat="0" applyAlignment="0" applyProtection="0">
      <alignment vertical="center"/>
    </xf>
    <xf numFmtId="0" fontId="32" fillId="11" borderId="27" applyNumberFormat="0" applyAlignment="0" applyProtection="0">
      <alignment vertical="center"/>
    </xf>
    <xf numFmtId="0" fontId="32" fillId="11" borderId="27" applyNumberFormat="0" applyAlignment="0" applyProtection="0">
      <alignment vertical="center"/>
    </xf>
    <xf numFmtId="1" fontId="7" fillId="0" borderId="3">
      <alignment vertical="center"/>
      <protection locked="0"/>
    </xf>
    <xf numFmtId="1" fontId="7" fillId="0" borderId="3">
      <alignment vertical="center"/>
      <protection locked="0"/>
    </xf>
    <xf numFmtId="1" fontId="7" fillId="0" borderId="3">
      <alignment vertical="center"/>
      <protection locked="0"/>
    </xf>
    <xf numFmtId="0" fontId="57" fillId="0" borderId="0">
      <alignment vertical="center"/>
    </xf>
    <xf numFmtId="0" fontId="57" fillId="0" borderId="0">
      <alignment vertical="center"/>
    </xf>
    <xf numFmtId="182" fontId="7" fillId="0" borderId="3">
      <alignment vertical="center"/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9" fillId="10" borderId="26" applyNumberFormat="0" applyFont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0" fontId="59" fillId="10" borderId="26" applyNumberFormat="0" applyFont="0" applyAlignment="0" applyProtection="0">
      <alignment vertical="center"/>
    </xf>
    <xf numFmtId="38" fontId="59" fillId="0" borderId="0" applyFont="0" applyFill="0" applyBorder="0" applyAlignment="0" applyProtection="0">
      <alignment vertical="center"/>
    </xf>
    <xf numFmtId="40" fontId="59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>
      <alignment vertical="center"/>
    </xf>
    <xf numFmtId="0" fontId="59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55" fillId="0" borderId="0">
      <alignment vertical="center"/>
    </xf>
    <xf numFmtId="0" fontId="3" fillId="0" borderId="0">
      <alignment vertical="center"/>
    </xf>
  </cellStyleXfs>
  <cellXfs count="129">
    <xf numFmtId="0" fontId="0" fillId="0" borderId="0" xfId="0" applyAlignment="1"/>
    <xf numFmtId="0" fontId="1" fillId="0" borderId="0" xfId="0" applyFont="1" applyAlignment="1"/>
    <xf numFmtId="0" fontId="2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186" fontId="5" fillId="0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86" fontId="5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vertical="center" wrapText="1"/>
    </xf>
    <xf numFmtId="186" fontId="3" fillId="2" borderId="2" xfId="0" applyNumberFormat="1" applyFont="1" applyFill="1" applyBorder="1" applyAlignment="1">
      <alignment horizontal="center" vertical="center"/>
    </xf>
    <xf numFmtId="186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shrinkToFit="1"/>
    </xf>
    <xf numFmtId="186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shrinkToFit="1"/>
    </xf>
    <xf numFmtId="49" fontId="3" fillId="2" borderId="8" xfId="0" applyNumberFormat="1" applyFont="1" applyFill="1" applyBorder="1" applyAlignment="1">
      <alignment vertical="center" shrinkToFit="1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186" fontId="3" fillId="2" borderId="7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186" fontId="7" fillId="2" borderId="3" xfId="0" applyNumberFormat="1" applyFont="1" applyFill="1" applyBorder="1" applyAlignment="1" applyProtection="1">
      <alignment horizontal="center" vertical="center" wrapText="1"/>
    </xf>
    <xf numFmtId="186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7" fillId="2" borderId="10" xfId="0" applyNumberFormat="1" applyFont="1" applyFill="1" applyBorder="1" applyAlignment="1" applyProtection="1">
      <alignment vertical="center" wrapText="1"/>
    </xf>
    <xf numFmtId="0" fontId="7" fillId="2" borderId="10" xfId="0" applyNumberFormat="1" applyFont="1" applyFill="1" applyBorder="1" applyAlignment="1" applyProtection="1">
      <alignment horizontal="center" vertical="center"/>
    </xf>
    <xf numFmtId="186" fontId="6" fillId="2" borderId="3" xfId="0" applyNumberFormat="1" applyFont="1" applyFill="1" applyBorder="1" applyAlignment="1" applyProtection="1">
      <alignment horizontal="center" vertical="center" wrapText="1"/>
    </xf>
    <xf numFmtId="186" fontId="7" fillId="2" borderId="3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right"/>
    </xf>
    <xf numFmtId="0" fontId="0" fillId="2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2" fillId="2" borderId="1" xfId="24" applyNumberFormat="1" applyFont="1" applyFill="1" applyBorder="1" applyAlignment="1" applyProtection="1">
      <alignment vertical="center"/>
    </xf>
    <xf numFmtId="0" fontId="2" fillId="2" borderId="1" xfId="24" applyNumberFormat="1" applyFont="1" applyFill="1" applyBorder="1" applyAlignment="1" applyProtection="1">
      <alignment horizontal="right" vertical="center"/>
    </xf>
    <xf numFmtId="0" fontId="3" fillId="2" borderId="1" xfId="24" applyNumberFormat="1" applyFont="1" applyFill="1" applyBorder="1" applyAlignment="1" applyProtection="1">
      <alignment horizontal="right" vertical="center"/>
    </xf>
    <xf numFmtId="0" fontId="4" fillId="2" borderId="2" xfId="24" applyNumberFormat="1" applyFont="1" applyFill="1" applyBorder="1" applyAlignment="1" applyProtection="1">
      <alignment horizontal="center" vertical="center"/>
    </xf>
    <xf numFmtId="0" fontId="4" fillId="2" borderId="2" xfId="24" applyNumberFormat="1" applyFont="1" applyFill="1" applyBorder="1" applyAlignment="1" applyProtection="1">
      <alignment horizontal="center" vertical="center" wrapText="1"/>
    </xf>
    <xf numFmtId="0" fontId="3" fillId="2" borderId="2" xfId="24" applyNumberFormat="1" applyFont="1" applyFill="1" applyBorder="1" applyAlignment="1" applyProtection="1">
      <alignment vertical="center"/>
    </xf>
    <xf numFmtId="178" fontId="3" fillId="0" borderId="2" xfId="24" applyNumberFormat="1" applyFont="1" applyFill="1" applyBorder="1" applyAlignment="1" applyProtection="1">
      <alignment horizontal="center" vertical="center"/>
    </xf>
    <xf numFmtId="0" fontId="3" fillId="0" borderId="4" xfId="24" applyNumberFormat="1" applyFont="1" applyFill="1" applyBorder="1" applyAlignment="1" applyProtection="1">
      <alignment vertical="center"/>
    </xf>
    <xf numFmtId="0" fontId="3" fillId="2" borderId="7" xfId="24" applyNumberFormat="1" applyFont="1" applyFill="1" applyBorder="1" applyAlignment="1" applyProtection="1">
      <alignment horizontal="center" vertical="center"/>
    </xf>
    <xf numFmtId="0" fontId="3" fillId="2" borderId="17" xfId="24" applyNumberFormat="1" applyFont="1" applyFill="1" applyBorder="1" applyAlignment="1" applyProtection="1">
      <alignment horizontal="center" vertical="center"/>
    </xf>
    <xf numFmtId="0" fontId="3" fillId="2" borderId="2" xfId="24" applyNumberFormat="1" applyFont="1" applyFill="1" applyBorder="1" applyAlignment="1" applyProtection="1">
      <alignment horizontal="center" vertical="center"/>
    </xf>
    <xf numFmtId="0" fontId="3" fillId="0" borderId="2" xfId="24" applyNumberFormat="1" applyFont="1" applyFill="1" applyBorder="1" applyAlignment="1" applyProtection="1">
      <alignment vertical="center"/>
    </xf>
    <xf numFmtId="178" fontId="3" fillId="0" borderId="4" xfId="24" applyNumberFormat="1" applyFont="1" applyFill="1" applyBorder="1" applyAlignment="1" applyProtection="1">
      <alignment horizontal="center" vertical="center"/>
    </xf>
    <xf numFmtId="186" fontId="3" fillId="0" borderId="4" xfId="24" applyNumberFormat="1" applyFont="1" applyFill="1" applyBorder="1" applyAlignment="1" applyProtection="1">
      <alignment horizontal="center" vertical="center"/>
    </xf>
    <xf numFmtId="0" fontId="3" fillId="0" borderId="2" xfId="24" applyNumberFormat="1" applyFont="1" applyFill="1" applyBorder="1" applyAlignment="1" applyProtection="1">
      <alignment horizontal="center" vertical="center"/>
    </xf>
    <xf numFmtId="0" fontId="2" fillId="2" borderId="1" xfId="518" applyNumberFormat="1" applyFont="1" applyFill="1" applyBorder="1" applyAlignment="1" applyProtection="1">
      <alignment vertical="center"/>
    </xf>
    <xf numFmtId="0" fontId="2" fillId="2" borderId="1" xfId="518" applyNumberFormat="1" applyFont="1" applyFill="1" applyBorder="1" applyAlignment="1" applyProtection="1">
      <alignment horizontal="right" vertical="center"/>
    </xf>
    <xf numFmtId="0" fontId="3" fillId="2" borderId="15" xfId="518" applyNumberFormat="1" applyFont="1" applyFill="1" applyBorder="1" applyAlignment="1" applyProtection="1">
      <alignment horizontal="right" vertical="center"/>
    </xf>
    <xf numFmtId="0" fontId="4" fillId="2" borderId="2" xfId="518" applyNumberFormat="1" applyFont="1" applyFill="1" applyBorder="1" applyAlignment="1" applyProtection="1">
      <alignment horizontal="center" vertical="center"/>
    </xf>
    <xf numFmtId="0" fontId="4" fillId="2" borderId="2" xfId="518" applyNumberFormat="1" applyFont="1" applyFill="1" applyBorder="1" applyAlignment="1" applyProtection="1">
      <alignment horizontal="center" vertical="center" wrapText="1"/>
    </xf>
    <xf numFmtId="0" fontId="3" fillId="2" borderId="2" xfId="518" applyNumberFormat="1" applyFont="1" applyFill="1" applyBorder="1" applyAlignment="1" applyProtection="1">
      <alignment vertical="center"/>
    </xf>
    <xf numFmtId="186" fontId="7" fillId="0" borderId="3" xfId="294" applyNumberFormat="1" applyFont="1" applyBorder="1" applyAlignment="1">
      <alignment horizontal="center" vertical="center"/>
    </xf>
    <xf numFmtId="0" fontId="3" fillId="0" borderId="2" xfId="518" applyNumberFormat="1" applyFont="1" applyFill="1" applyBorder="1" applyAlignment="1" applyProtection="1">
      <alignment vertical="center"/>
    </xf>
    <xf numFmtId="0" fontId="3" fillId="0" borderId="2" xfId="518" applyNumberFormat="1" applyFont="1" applyFill="1" applyBorder="1" applyAlignment="1" applyProtection="1">
      <alignment horizontal="center" vertical="center"/>
    </xf>
    <xf numFmtId="0" fontId="3" fillId="2" borderId="2" xfId="518" applyNumberFormat="1" applyFont="1" applyFill="1" applyBorder="1" applyAlignment="1" applyProtection="1">
      <alignment horizontal="center" vertical="center"/>
    </xf>
    <xf numFmtId="0" fontId="3" fillId="2" borderId="5" xfId="518" applyNumberFormat="1" applyFont="1" applyFill="1" applyBorder="1" applyAlignment="1" applyProtection="1">
      <alignment vertical="center"/>
    </xf>
    <xf numFmtId="0" fontId="3" fillId="0" borderId="5" xfId="518" applyNumberFormat="1" applyFont="1" applyFill="1" applyBorder="1" applyAlignment="1" applyProtection="1">
      <alignment vertical="center"/>
    </xf>
    <xf numFmtId="0" fontId="3" fillId="2" borderId="3" xfId="518" applyNumberFormat="1" applyFont="1" applyFill="1" applyBorder="1" applyAlignment="1" applyProtection="1">
      <alignment horizontal="center" vertical="center"/>
    </xf>
    <xf numFmtId="0" fontId="3" fillId="0" borderId="3" xfId="518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vertical="center"/>
    </xf>
    <xf numFmtId="0" fontId="3" fillId="2" borderId="1" xfId="518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/>
    </xf>
    <xf numFmtId="186" fontId="3" fillId="2" borderId="3" xfId="0" applyNumberFormat="1" applyFont="1" applyFill="1" applyBorder="1" applyAlignment="1" applyProtection="1">
      <alignment horizontal="center" vertical="center" wrapText="1"/>
    </xf>
    <xf numFmtId="186" fontId="7" fillId="2" borderId="3" xfId="233" applyNumberFormat="1" applyFont="1" applyFill="1" applyBorder="1" applyAlignment="1" applyProtection="1">
      <alignment horizontal="center" vertical="center" wrapText="1"/>
    </xf>
    <xf numFmtId="186" fontId="7" fillId="0" borderId="3" xfId="0" applyNumberFormat="1" applyFont="1" applyFill="1" applyBorder="1" applyAlignment="1" applyProtection="1">
      <alignment horizontal="center" vertical="center" wrapText="1"/>
    </xf>
    <xf numFmtId="186" fontId="7" fillId="0" borderId="3" xfId="0" applyNumberFormat="1" applyFont="1" applyFill="1" applyBorder="1" applyAlignment="1" applyProtection="1">
      <alignment horizontal="center" vertical="center"/>
    </xf>
    <xf numFmtId="186" fontId="7" fillId="0" borderId="3" xfId="233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vertical="center"/>
    </xf>
    <xf numFmtId="0" fontId="9" fillId="0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0" xfId="597" applyFont="1" applyFill="1" applyAlignment="1">
      <alignment horizontal="center" vertical="center"/>
    </xf>
    <xf numFmtId="0" fontId="7" fillId="0" borderId="0" xfId="597" applyFont="1" applyFill="1" applyAlignment="1">
      <alignment horizontal="center" vertical="center"/>
    </xf>
    <xf numFmtId="0" fontId="7" fillId="0" borderId="3" xfId="596" applyFont="1" applyFill="1" applyBorder="1" applyAlignment="1">
      <alignment horizontal="center" vertical="center"/>
    </xf>
    <xf numFmtId="0" fontId="12" fillId="0" borderId="3" xfId="596" applyFont="1" applyFill="1" applyBorder="1" applyAlignment="1">
      <alignment horizontal="center" vertical="center" wrapText="1"/>
    </xf>
    <xf numFmtId="0" fontId="12" fillId="0" borderId="19" xfId="596" applyFont="1" applyFill="1" applyBorder="1" applyAlignment="1">
      <alignment horizontal="center" vertical="center" wrapText="1"/>
    </xf>
    <xf numFmtId="3" fontId="7" fillId="0" borderId="3" xfId="506" applyNumberFormat="1" applyFont="1" applyFill="1" applyBorder="1" applyAlignment="1" applyProtection="1">
      <alignment vertical="center"/>
    </xf>
    <xf numFmtId="0" fontId="12" fillId="0" borderId="3" xfId="500" applyFont="1" applyFill="1" applyBorder="1" applyAlignment="1">
      <alignment horizontal="center" vertical="center"/>
    </xf>
    <xf numFmtId="187" fontId="12" fillId="0" borderId="20" xfId="596" applyNumberFormat="1" applyFont="1" applyFill="1" applyBorder="1" applyAlignment="1">
      <alignment horizontal="center" vertical="center"/>
    </xf>
    <xf numFmtId="0" fontId="7" fillId="0" borderId="3" xfId="506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41" fontId="10" fillId="0" borderId="0" xfId="704" applyFont="1" applyFill="1" applyAlignment="1"/>
    <xf numFmtId="0" fontId="0" fillId="0" borderId="0" xfId="0" applyFont="1" applyFill="1" applyAlignmen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left" vertical="center"/>
    </xf>
    <xf numFmtId="186" fontId="3" fillId="2" borderId="2" xfId="0" applyNumberFormat="1" applyFont="1" applyFill="1" applyBorder="1" applyAlignment="1" applyProtection="1">
      <alignment horizontal="center" vertical="center" wrapText="1"/>
    </xf>
    <xf numFmtId="186" fontId="3" fillId="2" borderId="2" xfId="312" applyNumberFormat="1" applyFont="1" applyFill="1" applyBorder="1" applyAlignment="1" applyProtection="1">
      <alignment horizontal="center" vertical="center" wrapText="1"/>
    </xf>
    <xf numFmtId="186" fontId="3" fillId="2" borderId="2" xfId="22" applyNumberFormat="1" applyFont="1" applyFill="1" applyBorder="1" applyAlignment="1" applyProtection="1">
      <alignment horizontal="center" vertical="center" wrapText="1"/>
    </xf>
    <xf numFmtId="186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186" fontId="3" fillId="0" borderId="2" xfId="513" applyNumberFormat="1" applyFont="1" applyFill="1" applyBorder="1" applyAlignment="1" applyProtection="1">
      <alignment horizontal="center" vertical="center"/>
    </xf>
    <xf numFmtId="186" fontId="3" fillId="0" borderId="2" xfId="493" applyNumberFormat="1" applyFont="1" applyFill="1" applyBorder="1" applyAlignment="1" applyProtection="1">
      <alignment horizontal="center" vertical="center"/>
    </xf>
    <xf numFmtId="186" fontId="3" fillId="0" borderId="2" xfId="22" applyNumberFormat="1" applyFont="1" applyFill="1" applyBorder="1" applyAlignment="1" applyProtection="1">
      <alignment horizontal="center" vertical="center"/>
    </xf>
    <xf numFmtId="186" fontId="3" fillId="0" borderId="2" xfId="374" applyNumberFormat="1" applyFont="1" applyFill="1" applyBorder="1" applyAlignment="1" applyProtection="1">
      <alignment horizontal="center" vertical="center"/>
    </xf>
    <xf numFmtId="186" fontId="3" fillId="0" borderId="2" xfId="64" applyNumberFormat="1" applyFont="1" applyFill="1" applyBorder="1" applyAlignment="1" applyProtection="1">
      <alignment horizontal="center" vertical="center"/>
    </xf>
    <xf numFmtId="186" fontId="3" fillId="0" borderId="2" xfId="495" applyNumberFormat="1" applyFont="1" applyFill="1" applyBorder="1" applyAlignment="1" applyProtection="1">
      <alignment horizontal="center" vertical="center"/>
    </xf>
    <xf numFmtId="186" fontId="3" fillId="0" borderId="2" xfId="515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>
      <alignment horizontal="left" vertical="center"/>
    </xf>
    <xf numFmtId="0" fontId="1" fillId="0" borderId="0" xfId="597" applyFont="1" applyFill="1" applyBorder="1" applyAlignment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 wrapText="1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/>
    </xf>
    <xf numFmtId="0" fontId="6" fillId="2" borderId="12" xfId="0" applyNumberFormat="1" applyFont="1" applyFill="1" applyBorder="1" applyAlignment="1" applyProtection="1">
      <alignment horizontal="center" vertical="center"/>
    </xf>
    <xf numFmtId="0" fontId="6" fillId="2" borderId="15" xfId="0" applyNumberFormat="1" applyFont="1" applyFill="1" applyBorder="1" applyAlignment="1" applyProtection="1">
      <alignment horizontal="center" vertical="center"/>
    </xf>
    <xf numFmtId="0" fontId="61" fillId="2" borderId="0" xfId="0" applyNumberFormat="1" applyFont="1" applyFill="1" applyBorder="1" applyAlignment="1" applyProtection="1">
      <alignment horizontal="center" vertical="center"/>
    </xf>
    <xf numFmtId="0" fontId="61" fillId="2" borderId="0" xfId="0" applyNumberFormat="1" applyFont="1" applyFill="1" applyBorder="1" applyAlignment="1" applyProtection="1">
      <alignment horizontal="center" vertical="center"/>
    </xf>
  </cellXfs>
  <cellStyles count="795">
    <cellStyle name="_2015年市本级财力测算(12.11)" xfId="68"/>
    <cellStyle name="_ET_STYLE_NoName_00_" xfId="61"/>
    <cellStyle name="_邵阳" xfId="38"/>
    <cellStyle name="0,0_x000d__x000a_NA_x000d__x000a_" xfId="71"/>
    <cellStyle name="20% - 强调文字颜色 1 2" xfId="72"/>
    <cellStyle name="20% - 强调文字颜色 1 2 2" xfId="73"/>
    <cellStyle name="20% - 强调文字颜色 1 2 3" xfId="76"/>
    <cellStyle name="20% - 强调文字颜色 1 2 4" xfId="81"/>
    <cellStyle name="20% - 强调文字颜色 1 2 4 2" xfId="86"/>
    <cellStyle name="20% - 强调文字颜色 1 2 4_2017年人大参阅资料（代表大会-定）1.14" xfId="58"/>
    <cellStyle name="20% - 强调文字颜色 1 2_2017年人大参阅资料（代表大会-定）1.14" xfId="93"/>
    <cellStyle name="20% - 强调文字颜色 1 3" xfId="95"/>
    <cellStyle name="20% - 强调文字颜色 1 3 2" xfId="101"/>
    <cellStyle name="20% - 强调文字颜色 1 3 3" xfId="106"/>
    <cellStyle name="20% - 强调文字颜色 1 3_2017年人大参阅资料（代表大会-定）1.14" xfId="111"/>
    <cellStyle name="20% - 强调文字颜色 1 4" xfId="112"/>
    <cellStyle name="20% - 强调文字颜色 1 5" xfId="113"/>
    <cellStyle name="20% - 强调文字颜色 2 2" xfId="114"/>
    <cellStyle name="20% - 强调文字颜色 2 2 2" xfId="10"/>
    <cellStyle name="20% - 强调文字颜色 2 2 3" xfId="115"/>
    <cellStyle name="20% - 强调文字颜色 2 2 4" xfId="117"/>
    <cellStyle name="20% - 强调文字颜色 2 2 4 2" xfId="120"/>
    <cellStyle name="20% - 强调文字颜色 2 2 4_2017年人大参阅资料（代表大会-定）1.14" xfId="70"/>
    <cellStyle name="20% - 强调文字颜色 2 2_2017年人大参阅资料（代表大会-定）1.14" xfId="80"/>
    <cellStyle name="20% - 强调文字颜色 2 3" xfId="121"/>
    <cellStyle name="20% - 强调文字颜色 2 3 2" xfId="122"/>
    <cellStyle name="20% - 强调文字颜色 2 3 3" xfId="123"/>
    <cellStyle name="20% - 强调文字颜色 2 3_2017年人大参阅资料（代表大会-定）1.14" xfId="126"/>
    <cellStyle name="20% - 强调文字颜色 2 4" xfId="108"/>
    <cellStyle name="20% - 强调文字颜色 2 5" xfId="128"/>
    <cellStyle name="20% - 强调文字颜色 3 2" xfId="75"/>
    <cellStyle name="20% - 强调文字颜色 3 2 2" xfId="125"/>
    <cellStyle name="20% - 强调文字颜色 3 2 3" xfId="129"/>
    <cellStyle name="20% - 强调文字颜色 3 2 4" xfId="130"/>
    <cellStyle name="20% - 强调文字颜色 3 2 4 2" xfId="131"/>
    <cellStyle name="20% - 强调文字颜色 3 2 4_2017年人大参阅资料（代表大会-定）1.14" xfId="132"/>
    <cellStyle name="20% - 强调文字颜色 3 2_2017年人大参阅资料（代表大会-定）1.14" xfId="134"/>
    <cellStyle name="20% - 强调文字颜色 3 3" xfId="34"/>
    <cellStyle name="20% - 强调文字颜色 3 3 2" xfId="47"/>
    <cellStyle name="20% - 强调文字颜色 3 3 3" xfId="92"/>
    <cellStyle name="20% - 强调文字颜色 3 3_2017年人大参阅资料（代表大会-定）1.14" xfId="138"/>
    <cellStyle name="20% - 强调文字颜色 3 4" xfId="84"/>
    <cellStyle name="20% - 强调文字颜色 3 5" xfId="67"/>
    <cellStyle name="20% - 强调文字颜色 4 2" xfId="96"/>
    <cellStyle name="20% - 强调文字颜色 4 2 2" xfId="63"/>
    <cellStyle name="20% - 强调文字颜色 4 2 3" xfId="88"/>
    <cellStyle name="20% - 强调文字颜色 4 2 4" xfId="140"/>
    <cellStyle name="20% - 强调文字颜色 4 2 4 2" xfId="50"/>
    <cellStyle name="20% - 强调文字颜色 4 2 4_2017年人大参阅资料（代表大会-定）1.14" xfId="65"/>
    <cellStyle name="20% - 强调文字颜色 4 2_2017年人大参阅资料（代表大会-定）1.14" xfId="116"/>
    <cellStyle name="20% - 强调文字颜色 4 3" xfId="103"/>
    <cellStyle name="20% - 强调文字颜色 4 3 2" xfId="141"/>
    <cellStyle name="20% - 强调文字颜色 4 3 3" xfId="142"/>
    <cellStyle name="20% - 强调文字颜色 4 3_2017年人大参阅资料（代表大会-定）1.14" xfId="91"/>
    <cellStyle name="20% - 强调文字颜色 4 4" xfId="136"/>
    <cellStyle name="20% - 强调文字颜色 4 5" xfId="11"/>
    <cellStyle name="20% - 强调文字颜色 5 2" xfId="144"/>
    <cellStyle name="20% - 强调文字颜色 5 2 2" xfId="145"/>
    <cellStyle name="20% - 强调文字颜色 5 2 3" xfId="146"/>
    <cellStyle name="20% - 强调文字颜色 5 2 3 2" xfId="147"/>
    <cellStyle name="20% - 强调文字颜色 5 2 3_2017年人大参阅资料（代表大会-定）1.14" xfId="148"/>
    <cellStyle name="20% - 强调文字颜色 5 2_2017年人大参阅资料（代表大会-定）1.14" xfId="149"/>
    <cellStyle name="20% - 强调文字颜色 5 3" xfId="150"/>
    <cellStyle name="20% - 强调文字颜色 5 3 2" xfId="152"/>
    <cellStyle name="20% - 强调文字颜色 5 3 3" xfId="18"/>
    <cellStyle name="20% - 强调文字颜色 5 3_2017年人大参阅资料（代表大会-定）1.14" xfId="155"/>
    <cellStyle name="20% - 强调文字颜色 5 4" xfId="157"/>
    <cellStyle name="20% - 强调文字颜色 5 5" xfId="162"/>
    <cellStyle name="20% - 强调文字颜色 6 2" xfId="165"/>
    <cellStyle name="20% - 强调文字颜色 6 2 2" xfId="166"/>
    <cellStyle name="20% - 强调文字颜色 6 2 3" xfId="172"/>
    <cellStyle name="20% - 强调文字颜色 6 2 3 2" xfId="174"/>
    <cellStyle name="20% - 强调文字颜色 6 2 3_2017年人大参阅资料（代表大会-定）1.14" xfId="5"/>
    <cellStyle name="20% - 强调文字颜色 6 2_2017年人大参阅资料（代表大会-定）1.14" xfId="178"/>
    <cellStyle name="20% - 强调文字颜色 6 3" xfId="179"/>
    <cellStyle name="20% - 强调文字颜色 6 3 2" xfId="181"/>
    <cellStyle name="20% - 强调文字颜色 6 3 3" xfId="182"/>
    <cellStyle name="20% - 强调文字颜色 6 3 4" xfId="185"/>
    <cellStyle name="20% - 强调文字颜色 6 3_2017年人大参阅资料（代表大会-定）1.14" xfId="186"/>
    <cellStyle name="20% - 强调文字颜色 6 4" xfId="154"/>
    <cellStyle name="20% - 强调文字颜色 6 5" xfId="190"/>
    <cellStyle name="40% - 强调文字颜色 1 2" xfId="192"/>
    <cellStyle name="40% - 强调文字颜色 1 2 2" xfId="193"/>
    <cellStyle name="40% - 强调文字颜色 1 2 3" xfId="194"/>
    <cellStyle name="40% - 强调文字颜色 1 2 4" xfId="195"/>
    <cellStyle name="40% - 强调文字颜色 1 2 4 2" xfId="3"/>
    <cellStyle name="40% - 强调文字颜色 1 2 4_2017年人大参阅资料（代表大会-定）1.14" xfId="197"/>
    <cellStyle name="40% - 强调文字颜色 1 2_2017年人大参阅资料（代表大会-定）1.14" xfId="7"/>
    <cellStyle name="40% - 强调文字颜色 1 3" xfId="200"/>
    <cellStyle name="40% - 强调文字颜色 1 3 2" xfId="201"/>
    <cellStyle name="40% - 强调文字颜色 1 3 3" xfId="202"/>
    <cellStyle name="40% - 强调文字颜色 1 3 4" xfId="203"/>
    <cellStyle name="40% - 强调文字颜色 1 3_2017年人大参阅资料（代表大会-定）1.14" xfId="204"/>
    <cellStyle name="40% - 强调文字颜色 1 4" xfId="206"/>
    <cellStyle name="40% - 强调文字颜色 1 5" xfId="208"/>
    <cellStyle name="40% - 强调文字颜色 2 2" xfId="77"/>
    <cellStyle name="40% - 强调文字颜色 2 2 2" xfId="209"/>
    <cellStyle name="40% - 强调文字颜色 2 2 3" xfId="210"/>
    <cellStyle name="40% - 强调文字颜色 2 2 3 2" xfId="211"/>
    <cellStyle name="40% - 强调文字颜色 2 2 3_2017年人大参阅资料（代表大会-定）1.14" xfId="213"/>
    <cellStyle name="40% - 强调文字颜色 2 2_2017年人大参阅资料（代表大会-定）1.14" xfId="217"/>
    <cellStyle name="40% - 强调文字颜色 2 3" xfId="82"/>
    <cellStyle name="40% - 强调文字颜色 2 3 2" xfId="87"/>
    <cellStyle name="40% - 强调文字颜色 2 3 3" xfId="218"/>
    <cellStyle name="40% - 强调文字颜色 2 3 4" xfId="219"/>
    <cellStyle name="40% - 强调文字颜色 2 3_2017年人大参阅资料（代表大会-定）1.14" xfId="57"/>
    <cellStyle name="40% - 强调文字颜色 2 4" xfId="221"/>
    <cellStyle name="40% - 强调文字颜色 2 5" xfId="223"/>
    <cellStyle name="40% - 强调文字颜色 3 2" xfId="105"/>
    <cellStyle name="40% - 强调文字颜色 3 2 2" xfId="225"/>
    <cellStyle name="40% - 强调文字颜色 3 2 3" xfId="226"/>
    <cellStyle name="40% - 强调文字颜色 3 2 4" xfId="228"/>
    <cellStyle name="40% - 强调文字颜色 3 2 4 2" xfId="229"/>
    <cellStyle name="40% - 强调文字颜色 3 2 4_2017年人大参阅资料（代表大会-定）1.14" xfId="30"/>
    <cellStyle name="40% - 强调文字颜色 3 2_2017年人大参阅资料（代表大会-定）1.14" xfId="42"/>
    <cellStyle name="40% - 强调文字颜色 3 3" xfId="231"/>
    <cellStyle name="40% - 强调文字颜色 3 3 2" xfId="232"/>
    <cellStyle name="40% - 强调文字颜色 3 3 3" xfId="23"/>
    <cellStyle name="40% - 强调文字颜色 3 3_2017年人大参阅资料（代表大会-定）1.14" xfId="161"/>
    <cellStyle name="40% - 强调文字颜色 3 4" xfId="235"/>
    <cellStyle name="40% - 强调文字颜色 3 5" xfId="237"/>
    <cellStyle name="40% - 强调文字颜色 4 2" xfId="27"/>
    <cellStyle name="40% - 强调文字颜色 4 2 2" xfId="240"/>
    <cellStyle name="40% - 强调文字颜色 4 2 3" xfId="241"/>
    <cellStyle name="40% - 强调文字颜色 4 2 4" xfId="242"/>
    <cellStyle name="40% - 强调文字颜色 4 2 4 2" xfId="243"/>
    <cellStyle name="40% - 强调文字颜色 4 2 4_2017年人大参阅资料（代表大会-定）1.14" xfId="244"/>
    <cellStyle name="40% - 强调文字颜色 4 2_2017年人大参阅资料（代表大会-定）1.14" xfId="246"/>
    <cellStyle name="40% - 强调文字颜色 4 3" xfId="248"/>
    <cellStyle name="40% - 强调文字颜色 4 3 2" xfId="37"/>
    <cellStyle name="40% - 强调文字颜色 4 3 3" xfId="39"/>
    <cellStyle name="40% - 强调文字颜色 4 3 4" xfId="6"/>
    <cellStyle name="40% - 强调文字颜色 4 3_2017年人大参阅资料（代表大会-定）1.14" xfId="249"/>
    <cellStyle name="40% - 强调文字颜色 4 4" xfId="170"/>
    <cellStyle name="40% - 强调文字颜色 4 5" xfId="171"/>
    <cellStyle name="40% - 强调文字颜色 5 2" xfId="251"/>
    <cellStyle name="40% - 强调文字颜色 5 2 2" xfId="189"/>
    <cellStyle name="40% - 强调文字颜色 5 2 3" xfId="252"/>
    <cellStyle name="40% - 强调文字颜色 5 2 3 2" xfId="253"/>
    <cellStyle name="40% - 强调文字颜色 5 2 3_2017年人大参阅资料（代表大会-定）1.14" xfId="107"/>
    <cellStyle name="40% - 强调文字颜色 5 2_2017年人大参阅资料（代表大会-定）1.14" xfId="255"/>
    <cellStyle name="40% - 强调文字颜色 5 3" xfId="245"/>
    <cellStyle name="40% - 强调文字颜色 5 3 2" xfId="257"/>
    <cellStyle name="40% - 强调文字颜色 5 3 3" xfId="258"/>
    <cellStyle name="40% - 强调文字颜色 5 3 4" xfId="259"/>
    <cellStyle name="40% - 强调文字颜色 5 3_2017年人大参阅资料（代表大会-定）1.14" xfId="260"/>
    <cellStyle name="40% - 强调文字颜色 5 4" xfId="180"/>
    <cellStyle name="40% - 强调文字颜色 5 5" xfId="184"/>
    <cellStyle name="40% - 强调文字颜色 6 2" xfId="177"/>
    <cellStyle name="40% - 强调文字颜色 6 2 2" xfId="264"/>
    <cellStyle name="40% - 强调文字颜色 6 2 3" xfId="266"/>
    <cellStyle name="40% - 强调文字颜色 6 2 4" xfId="267"/>
    <cellStyle name="40% - 强调文字颜色 6 2 4 2" xfId="269"/>
    <cellStyle name="40% - 强调文字颜色 6 2 4_2017年人大参阅资料（代表大会-定）1.14" xfId="270"/>
    <cellStyle name="40% - 强调文字颜色 6 2_2017年人大参阅资料（代表大会-定）1.14" xfId="263"/>
    <cellStyle name="40% - 强调文字颜色 6 3" xfId="271"/>
    <cellStyle name="40% - 强调文字颜色 6 3 2" xfId="272"/>
    <cellStyle name="40% - 强调文字颜色 6 3 3" xfId="273"/>
    <cellStyle name="40% - 强调文字颜色 6 3 4" xfId="275"/>
    <cellStyle name="40% - 强调文字颜色 6 3_2017年人大参阅资料（代表大会-定）1.14" xfId="276"/>
    <cellStyle name="40% - 强调文字颜色 6 4" xfId="277"/>
    <cellStyle name="40% - 强调文字颜色 6 5" xfId="31"/>
    <cellStyle name="60% - 强调文字颜色 1 2" xfId="85"/>
    <cellStyle name="60% - 强调文字颜色 1 2 2" xfId="279"/>
    <cellStyle name="60% - 强调文字颜色 1 2 3" xfId="280"/>
    <cellStyle name="60% - 强调文字颜色 1 2 4" xfId="282"/>
    <cellStyle name="60% - 强调文字颜色 1 2 4 2" xfId="284"/>
    <cellStyle name="60% - 强调文字颜色 1 3" xfId="66"/>
    <cellStyle name="60% - 强调文字颜色 1 3 2" xfId="285"/>
    <cellStyle name="60% - 强调文字颜色 1 3 3" xfId="288"/>
    <cellStyle name="60% - 强调文字颜色 1 3_2017年人大参阅资料（代表大会-定）1.14" xfId="119"/>
    <cellStyle name="60% - 强调文字颜色 2 2" xfId="135"/>
    <cellStyle name="60% - 强调文字颜色 2 2 2" xfId="17"/>
    <cellStyle name="60% - 强调文字颜色 2 2 3" xfId="289"/>
    <cellStyle name="60% - 强调文字颜色 2 2 4" xfId="290"/>
    <cellStyle name="60% - 强调文字颜色 2 2 4 2" xfId="291"/>
    <cellStyle name="60% - 强调文字颜色 2 3" xfId="12"/>
    <cellStyle name="60% - 强调文字颜色 2 3 2" xfId="293"/>
    <cellStyle name="60% - 强调文字颜色 2 3 3" xfId="296"/>
    <cellStyle name="60% - 强调文字颜色 2 3_2017年人大参阅资料（代表大会-定）1.14" xfId="297"/>
    <cellStyle name="60% - 强调文字颜色 3 2" xfId="156"/>
    <cellStyle name="60% - 强调文字颜色 3 2 2" xfId="298"/>
    <cellStyle name="60% - 强调文字颜色 3 2 3" xfId="299"/>
    <cellStyle name="60% - 强调文字颜色 3 2 4" xfId="300"/>
    <cellStyle name="60% - 强调文字颜色 3 2 4 2" xfId="102"/>
    <cellStyle name="60% - 强调文字颜色 3 3" xfId="160"/>
    <cellStyle name="60% - 强调文字颜色 3 3 2" xfId="302"/>
    <cellStyle name="60% - 强调文字颜色 3 3 3" xfId="303"/>
    <cellStyle name="60% - 强调文字颜色 3 3_2017年人大参阅资料（代表大会-定）1.14" xfId="305"/>
    <cellStyle name="60% - 强调文字颜色 4 2" xfId="153"/>
    <cellStyle name="60% - 强调文字颜色 4 2 2" xfId="278"/>
    <cellStyle name="60% - 强调文字颜色 4 2 3" xfId="32"/>
    <cellStyle name="60% - 强调文字颜色 4 2 4" xfId="110"/>
    <cellStyle name="60% - 强调文字颜色 4 2 4 2" xfId="20"/>
    <cellStyle name="60% - 强调文字颜色 4 3" xfId="187"/>
    <cellStyle name="60% - 强调文字颜色 4 3 2" xfId="306"/>
    <cellStyle name="60% - 强调文字颜色 4 3 3" xfId="310"/>
    <cellStyle name="60% - 强调文字颜色 4 3_2017年人大参阅资料（代表大会-定）1.14" xfId="315"/>
    <cellStyle name="60% - 强调文字颜色 5 2" xfId="316"/>
    <cellStyle name="60% - 强调文字颜色 5 2 2" xfId="317"/>
    <cellStyle name="60% - 强调文字颜色 5 2 3" xfId="319"/>
    <cellStyle name="60% - 强调文字颜色 5 2 4" xfId="320"/>
    <cellStyle name="60% - 强调文字颜色 5 2 4 2" xfId="322"/>
    <cellStyle name="60% - 强调文字颜色 5 3" xfId="256"/>
    <cellStyle name="60% - 强调文字颜色 5 3 2" xfId="324"/>
    <cellStyle name="60% - 强调文字颜色 5 3 3" xfId="325"/>
    <cellStyle name="60% - 强调文字颜色 5 3_2017年人大参阅资料（代表大会-定）1.14" xfId="79"/>
    <cellStyle name="60% - 强调文字颜色 6 2" xfId="326"/>
    <cellStyle name="60% - 强调文字颜色 6 2 2" xfId="329"/>
    <cellStyle name="60% - 强调文字颜色 6 2 3" xfId="331"/>
    <cellStyle name="60% - 强调文字颜色 6 2 4" xfId="164"/>
    <cellStyle name="60% - 强调文字颜色 6 2 4 2" xfId="169"/>
    <cellStyle name="60% - 强调文字颜色 6 3" xfId="333"/>
    <cellStyle name="60% - 强调文字颜色 6 3 2" xfId="9"/>
    <cellStyle name="60% - 强调文字颜色 6 3 3" xfId="334"/>
    <cellStyle name="60% - 强调文字颜色 6 3_2017年人大参阅资料（代表大会-定）1.14" xfId="337"/>
    <cellStyle name="Calc Currency (0)" xfId="338"/>
    <cellStyle name="ColLevel_0" xfId="340"/>
    <cellStyle name="gcd" xfId="321"/>
    <cellStyle name="gcd 2" xfId="287"/>
    <cellStyle name="gcd 3" xfId="49"/>
    <cellStyle name="Grey" xfId="342"/>
    <cellStyle name="Header1" xfId="314"/>
    <cellStyle name="Header2" xfId="328"/>
    <cellStyle name="Input [yellow]" xfId="286"/>
    <cellStyle name="Input_2017年人大参阅资料（代表大会-定）1.14" xfId="332"/>
    <cellStyle name="no dec" xfId="183"/>
    <cellStyle name="no dec 2" xfId="343"/>
    <cellStyle name="Normal - Style1" xfId="344"/>
    <cellStyle name="Normal_APR" xfId="151"/>
    <cellStyle name="Percent [2]" xfId="345"/>
    <cellStyle name="RowLevel_0" xfId="323"/>
    <cellStyle name="百分比 2" xfId="347"/>
    <cellStyle name="百分比 2 2" xfId="349"/>
    <cellStyle name="百分比 2 2 2" xfId="350"/>
    <cellStyle name="百分比 2 3" xfId="351"/>
    <cellStyle name="标题 1 2" xfId="352"/>
    <cellStyle name="标题 1 2 2" xfId="353"/>
    <cellStyle name="标题 1 2 3" xfId="354"/>
    <cellStyle name="标题 1 2 4" xfId="355"/>
    <cellStyle name="标题 1 2 4 2" xfId="212"/>
    <cellStyle name="标题 1 3" xfId="356"/>
    <cellStyle name="标题 1 3 2" xfId="357"/>
    <cellStyle name="标题 1 3 3" xfId="360"/>
    <cellStyle name="标题 1 3_2017年人大参阅资料（代表大会-定）1.14" xfId="361"/>
    <cellStyle name="标题 1 4" xfId="363"/>
    <cellStyle name="标题 1 4 2" xfId="43"/>
    <cellStyle name="标题 2 2" xfId="341"/>
    <cellStyle name="标题 2 2 2" xfId="365"/>
    <cellStyle name="标题 2 2 3" xfId="366"/>
    <cellStyle name="标题 2 2 4" xfId="175"/>
    <cellStyle name="标题 2 2 4 2" xfId="261"/>
    <cellStyle name="标题 2 3" xfId="367"/>
    <cellStyle name="标题 2 3 2" xfId="56"/>
    <cellStyle name="标题 2 3 3" xfId="372"/>
    <cellStyle name="标题 2 3_2017年人大参阅资料（代表大会-定）1.14" xfId="45"/>
    <cellStyle name="标题 2 4" xfId="373"/>
    <cellStyle name="标题 2 4 2" xfId="375"/>
    <cellStyle name="标题 3 2" xfId="377"/>
    <cellStyle name="标题 3 2 2" xfId="378"/>
    <cellStyle name="标题 3 2 3" xfId="379"/>
    <cellStyle name="标题 3 2 4" xfId="380"/>
    <cellStyle name="标题 3 2 4 2" xfId="94"/>
    <cellStyle name="标题 3 3" xfId="52"/>
    <cellStyle name="标题 3 3 2" xfId="381"/>
    <cellStyle name="标题 3 3 3" xfId="382"/>
    <cellStyle name="标题 3 3_2017年人大参阅资料（代表大会-定）1.14" xfId="239"/>
    <cellStyle name="标题 3 4" xfId="383"/>
    <cellStyle name="标题 3 4 2" xfId="254"/>
    <cellStyle name="标题 4 2" xfId="216"/>
    <cellStyle name="标题 4 2 2" xfId="59"/>
    <cellStyle name="标题 4 2 3" xfId="384"/>
    <cellStyle name="标题 4 2 4" xfId="385"/>
    <cellStyle name="标题 4 2 4 2" xfId="28"/>
    <cellStyle name="标题 4 3" xfId="387"/>
    <cellStyle name="标题 4 3 2" xfId="388"/>
    <cellStyle name="标题 4 3 3" xfId="389"/>
    <cellStyle name="标题 4 3_2017年人大参阅资料（代表大会-定）1.14" xfId="390"/>
    <cellStyle name="标题 4 4" xfId="238"/>
    <cellStyle name="标题 4 4 2" xfId="391"/>
    <cellStyle name="标题 5" xfId="394"/>
    <cellStyle name="标题 5 2" xfId="395"/>
    <cellStyle name="标题 5 3" xfId="397"/>
    <cellStyle name="标题 6" xfId="399"/>
    <cellStyle name="标题 6 2" xfId="400"/>
    <cellStyle name="标题 6 3" xfId="401"/>
    <cellStyle name="标题 6_2017年人大参阅资料（代表大会-定）1.14" xfId="402"/>
    <cellStyle name="标题 7" xfId="405"/>
    <cellStyle name="标题 7 2" xfId="407"/>
    <cellStyle name="标题 8" xfId="409"/>
    <cellStyle name="标题 9" xfId="411"/>
    <cellStyle name="表标题" xfId="412"/>
    <cellStyle name="表标题 2" xfId="413"/>
    <cellStyle name="表标题 2 2" xfId="29"/>
    <cellStyle name="差 2" xfId="274"/>
    <cellStyle name="差 2 2" xfId="414"/>
    <cellStyle name="差 2 3" xfId="415"/>
    <cellStyle name="差 2 3 2" xfId="33"/>
    <cellStyle name="差 3" xfId="137"/>
    <cellStyle name="差 3 2" xfId="416"/>
    <cellStyle name="差 3 3" xfId="196"/>
    <cellStyle name="差 3_2017年人大参阅资料（代表大会-定）1.14" xfId="396"/>
    <cellStyle name="差 4" xfId="346"/>
    <cellStyle name="差 4 2" xfId="348"/>
    <cellStyle name="差_2015年市本级全口径预算草案 - 副本" xfId="417"/>
    <cellStyle name="差_表一 1" xfId="418"/>
    <cellStyle name="差_表一 1 2" xfId="336"/>
    <cellStyle name="差_表一 1 3" xfId="419"/>
    <cellStyle name="差_表一 1 3 2" xfId="48"/>
    <cellStyle name="差_大通湖" xfId="124"/>
    <cellStyle name="差_德山" xfId="420"/>
    <cellStyle name="差_德山 2" xfId="159"/>
    <cellStyle name="差_德山 3" xfId="421"/>
    <cellStyle name="差_德山 3 2" xfId="422"/>
    <cellStyle name="差_附件2 益阳市市级国有资本经营预算表(4)" xfId="423"/>
    <cellStyle name="差_附件2 益阳市市级国有资本经营预算表(定稿)" xfId="424"/>
    <cellStyle name="差_市本级" xfId="425"/>
    <cellStyle name="差_市本级 2" xfId="426"/>
    <cellStyle name="差_市本级 3" xfId="40"/>
    <cellStyle name="差_市本级 3 2" xfId="403"/>
    <cellStyle name="差_武陵" xfId="335"/>
    <cellStyle name="差_武陵 2" xfId="359"/>
    <cellStyle name="差_武陵 3" xfId="427"/>
    <cellStyle name="差_武陵 3 2" xfId="429"/>
    <cellStyle name="差_湘潭" xfId="224"/>
    <cellStyle name="差_湘潭 2" xfId="227"/>
    <cellStyle name="差_湘潭 3" xfId="430"/>
    <cellStyle name="差_湘潭 3 2" xfId="431"/>
    <cellStyle name="差_岳塘区" xfId="432"/>
    <cellStyle name="差_岳塘区 2" xfId="330"/>
    <cellStyle name="差_岳塘区 3" xfId="163"/>
    <cellStyle name="差_岳塘区 3 2" xfId="168"/>
    <cellStyle name="差_岳阳楼区11年地方财政预算表" xfId="127"/>
    <cellStyle name="差_岳阳楼区11年地方财政预算表 2" xfId="433"/>
    <cellStyle name="差_岳阳楼区11年地方财政预算表 3" xfId="434"/>
    <cellStyle name="差_岳阳楼区11年地方财政预算表 3 2" xfId="435"/>
    <cellStyle name="差_长沙" xfId="436"/>
    <cellStyle name="常规" xfId="0" builtinId="0"/>
    <cellStyle name="常规 10" xfId="438"/>
    <cellStyle name="常规 10 10" xfId="55"/>
    <cellStyle name="常规 10 10 2 2" xfId="440"/>
    <cellStyle name="常规 10 11" xfId="371"/>
    <cellStyle name="常规 10 2" xfId="408"/>
    <cellStyle name="常规 10 2 2" xfId="442"/>
    <cellStyle name="常规 10 2 3" xfId="445"/>
    <cellStyle name="常规 10 2 4" xfId="448"/>
    <cellStyle name="常规 10 2 5" xfId="449"/>
    <cellStyle name="常规 10 3" xfId="410"/>
    <cellStyle name="常规 10 3 2" xfId="450"/>
    <cellStyle name="常规 10 3 3" xfId="451"/>
    <cellStyle name="常规 10 3 4" xfId="452"/>
    <cellStyle name="常规 10 4" xfId="454"/>
    <cellStyle name="常规 10 4 2" xfId="455"/>
    <cellStyle name="常规 10 4 3" xfId="456"/>
    <cellStyle name="常规 10 4 4" xfId="457"/>
    <cellStyle name="常规 10 5" xfId="191"/>
    <cellStyle name="常规 10 6" xfId="198"/>
    <cellStyle name="常规 10 7" xfId="205"/>
    <cellStyle name="常规 10 8" xfId="207"/>
    <cellStyle name="常规 10 9" xfId="458"/>
    <cellStyle name="常规 10_2017年人大参阅资料（代表大会-定）1.14" xfId="46"/>
    <cellStyle name="常规 11" xfId="54"/>
    <cellStyle name="常规 11 2" xfId="459"/>
    <cellStyle name="常规 11 2 2" xfId="439"/>
    <cellStyle name="常规 11 2 3" xfId="460"/>
    <cellStyle name="常规 11 2 4" xfId="461"/>
    <cellStyle name="常规 11 3" xfId="462"/>
    <cellStyle name="常规 11 3 2" xfId="463"/>
    <cellStyle name="常规 11 3 3" xfId="464"/>
    <cellStyle name="常规 11 3 4" xfId="465"/>
    <cellStyle name="常规 11 4" xfId="74"/>
    <cellStyle name="常规 11 4 2" xfId="393"/>
    <cellStyle name="常规 11 4 3" xfId="398"/>
    <cellStyle name="常规 11 4 4" xfId="404"/>
    <cellStyle name="常规 11 5" xfId="78"/>
    <cellStyle name="常规 11 6" xfId="83"/>
    <cellStyle name="常规 11 7" xfId="220"/>
    <cellStyle name="常规 11 8" xfId="222"/>
    <cellStyle name="常规 11 9" xfId="466"/>
    <cellStyle name="常规 11_长沙" xfId="301"/>
    <cellStyle name="常规 12" xfId="370"/>
    <cellStyle name="常规 12 10" xfId="467"/>
    <cellStyle name="常规 12 2" xfId="468"/>
    <cellStyle name="常规 12 2 2" xfId="13"/>
    <cellStyle name="常规 12 2 3" xfId="8"/>
    <cellStyle name="常规 12 2 4" xfId="21"/>
    <cellStyle name="常规 12 2 5" xfId="44"/>
    <cellStyle name="常规 12 3" xfId="469"/>
    <cellStyle name="常规 12 3 2" xfId="133"/>
    <cellStyle name="常规 12 3 3" xfId="470"/>
    <cellStyle name="常规 12 3 4" xfId="471"/>
    <cellStyle name="常规 12 4" xfId="100"/>
    <cellStyle name="常规 12 4 2" xfId="41"/>
    <cellStyle name="常规 12 4 3" xfId="472"/>
    <cellStyle name="常规 12 4 4" xfId="474"/>
    <cellStyle name="常规 12 5" xfId="104"/>
    <cellStyle name="常规 12 6" xfId="230"/>
    <cellStyle name="常规 12 7" xfId="234"/>
    <cellStyle name="常规 12 8" xfId="236"/>
    <cellStyle name="常规 12 9" xfId="475"/>
    <cellStyle name="常规 12_长沙" xfId="476"/>
    <cellStyle name="常规 13" xfId="478"/>
    <cellStyle name="常规 13 2" xfId="480"/>
    <cellStyle name="常规 13 2 2" xfId="362"/>
    <cellStyle name="常规 13 3" xfId="481"/>
    <cellStyle name="常规 13 4" xfId="482"/>
    <cellStyle name="常规 13 5" xfId="26"/>
    <cellStyle name="常规 13 6" xfId="247"/>
    <cellStyle name="常规 13 7" xfId="167"/>
    <cellStyle name="常规 13_长沙" xfId="485"/>
    <cellStyle name="常规 14" xfId="487"/>
    <cellStyle name="常规 14 2" xfId="488"/>
    <cellStyle name="常规 14 3" xfId="489"/>
    <cellStyle name="常规 15" xfId="307"/>
    <cellStyle name="常规 15 2" xfId="490"/>
    <cellStyle name="常规 15 3" xfId="364"/>
    <cellStyle name="常规 16" xfId="311"/>
    <cellStyle name="常规 16 2" xfId="437"/>
    <cellStyle name="常规 16 3" xfId="53"/>
    <cellStyle name="常规 16 4" xfId="368"/>
    <cellStyle name="常规 16 5" xfId="479"/>
    <cellStyle name="常规 16 6" xfId="486"/>
    <cellStyle name="常规 16 7" xfId="309"/>
    <cellStyle name="常规 17" xfId="492"/>
    <cellStyle name="常规 17 2" xfId="90"/>
    <cellStyle name="常规 18" xfId="494"/>
    <cellStyle name="常规 19" xfId="496"/>
    <cellStyle name="常规 19 2" xfId="498"/>
    <cellStyle name="常规 2" xfId="500"/>
    <cellStyle name="常规 2 10" xfId="502"/>
    <cellStyle name="常规 2 11" xfId="406"/>
    <cellStyle name="常规 2 12" xfId="428"/>
    <cellStyle name="常规 2 13" xfId="173"/>
    <cellStyle name="常规 2 14" xfId="504"/>
    <cellStyle name="常规 2 15" xfId="505"/>
    <cellStyle name="常规 2 2" xfId="506"/>
    <cellStyle name="常规 2 2 2" xfId="477"/>
    <cellStyle name="常规 2 2 3" xfId="69"/>
    <cellStyle name="常规 2 2 4" xfId="2"/>
    <cellStyle name="常规 2 2 4 2" xfId="265"/>
    <cellStyle name="常规 2 2 4_2017年人大参阅资料（代表大会-定）1.14" xfId="507"/>
    <cellStyle name="常规 2 2 5" xfId="304"/>
    <cellStyle name="常规 2 22" xfId="793"/>
    <cellStyle name="常规 2 3" xfId="508"/>
    <cellStyle name="常规 2 4" xfId="509"/>
    <cellStyle name="常规 2 4 2" xfId="510"/>
    <cellStyle name="常规 2 5" xfId="511"/>
    <cellStyle name="常规 2 6" xfId="512"/>
    <cellStyle name="常规 2 7" xfId="441"/>
    <cellStyle name="常规 2 8" xfId="444"/>
    <cellStyle name="常规 2 9" xfId="447"/>
    <cellStyle name="常规 2_2012年度湖南省省级国有资本经营预算表" xfId="484"/>
    <cellStyle name="常规 20" xfId="308"/>
    <cellStyle name="常规 21" xfId="312"/>
    <cellStyle name="常规 22" xfId="493"/>
    <cellStyle name="常规 22 3" xfId="374"/>
    <cellStyle name="常规 22 4" xfId="513"/>
    <cellStyle name="常规 23" xfId="495"/>
    <cellStyle name="常规 23 2" xfId="514"/>
    <cellStyle name="常规 23 3" xfId="515"/>
    <cellStyle name="常规 23 4" xfId="64"/>
    <cellStyle name="常规 24" xfId="497"/>
    <cellStyle name="常规 25" xfId="233"/>
    <cellStyle name="常规 26" xfId="24"/>
    <cellStyle name="常规 27" xfId="517"/>
    <cellStyle name="常规 29" xfId="518"/>
    <cellStyle name="常规 29 4" xfId="60"/>
    <cellStyle name="常规 29 4 2" xfId="294"/>
    <cellStyle name="常规 3" xfId="99"/>
    <cellStyle name="常规 3 10" xfId="519"/>
    <cellStyle name="常规 3 11 2 2" xfId="453"/>
    <cellStyle name="常规 3 2" xfId="62"/>
    <cellStyle name="常规 3 2 2" xfId="520"/>
    <cellStyle name="常规 3 2 3" xfId="521"/>
    <cellStyle name="常规 3 2 4" xfId="522"/>
    <cellStyle name="常规 3 3" xfId="89"/>
    <cellStyle name="常规 3 3 2" xfId="281"/>
    <cellStyle name="常规 3 3 3" xfId="339"/>
    <cellStyle name="常规 3 3 4" xfId="499"/>
    <cellStyle name="常规 3 3 5" xfId="97"/>
    <cellStyle name="常规 3 4" xfId="139"/>
    <cellStyle name="常规 3 4 2" xfId="51"/>
    <cellStyle name="常规 3 4 2 2" xfId="523"/>
    <cellStyle name="常规 3 4 3" xfId="4"/>
    <cellStyle name="常规 3 4 4" xfId="524"/>
    <cellStyle name="常规 3 4 5" xfId="143"/>
    <cellStyle name="常规 3 5" xfId="525"/>
    <cellStyle name="常规 3 6" xfId="526"/>
    <cellStyle name="常规 3 7" xfId="527"/>
    <cellStyle name="常规 3 8" xfId="528"/>
    <cellStyle name="常规 3 9" xfId="529"/>
    <cellStyle name="常规 3_长沙" xfId="530"/>
    <cellStyle name="常规 31" xfId="22"/>
    <cellStyle name="常规 32" xfId="516"/>
    <cellStyle name="常规 4" xfId="531"/>
    <cellStyle name="常规 4 2" xfId="532"/>
    <cellStyle name="常规 4 2 2" xfId="534"/>
    <cellStyle name="常规 4 2 3" xfId="536"/>
    <cellStyle name="常规 4 2 4" xfId="538"/>
    <cellStyle name="常规 4 3" xfId="539"/>
    <cellStyle name="常规 4 3 2" xfId="540"/>
    <cellStyle name="常规 4 3 3" xfId="541"/>
    <cellStyle name="常规 4 3 4" xfId="542"/>
    <cellStyle name="常规 4 4" xfId="533"/>
    <cellStyle name="常规 4 4 2" xfId="544"/>
    <cellStyle name="常规 4 4 3" xfId="16"/>
    <cellStyle name="常规 4 4 4" xfId="545"/>
    <cellStyle name="常规 4 5" xfId="535"/>
    <cellStyle name="常规 4 6" xfId="537"/>
    <cellStyle name="常规 4 7" xfId="546"/>
    <cellStyle name="常规 4_长沙" xfId="158"/>
    <cellStyle name="常规 5" xfId="547"/>
    <cellStyle name="常规 5 2" xfId="548"/>
    <cellStyle name="常规 6" xfId="549"/>
    <cellStyle name="常规 6 2" xfId="550"/>
    <cellStyle name="常规 6 3" xfId="551"/>
    <cellStyle name="常规 6 4" xfId="543"/>
    <cellStyle name="常规 6 5" xfId="15"/>
    <cellStyle name="常规 6_长沙" xfId="552"/>
    <cellStyle name="常规 7" xfId="118"/>
    <cellStyle name="常规 7 10" xfId="553"/>
    <cellStyle name="常规 7 2" xfId="554"/>
    <cellStyle name="常规 7 2 2" xfId="555"/>
    <cellStyle name="常规 7 2 3" xfId="556"/>
    <cellStyle name="常规 7 2 4" xfId="557"/>
    <cellStyle name="常规 7 3" xfId="558"/>
    <cellStyle name="常规 7 3 2" xfId="559"/>
    <cellStyle name="常规 7 3 3" xfId="560"/>
    <cellStyle name="常规 7 3 4" xfId="561"/>
    <cellStyle name="常规 7 4" xfId="562"/>
    <cellStyle name="常规 7 4 2" xfId="563"/>
    <cellStyle name="常规 7 4 3" xfId="564"/>
    <cellStyle name="常规 7 4 4" xfId="565"/>
    <cellStyle name="常规 7 5" xfId="566"/>
    <cellStyle name="常规 7 6" xfId="268"/>
    <cellStyle name="常规 7 7" xfId="567"/>
    <cellStyle name="常规 7 8" xfId="568"/>
    <cellStyle name="常规 7 9" xfId="569"/>
    <cellStyle name="常规 7_长沙" xfId="570"/>
    <cellStyle name="常规 8" xfId="572"/>
    <cellStyle name="常规 8 10" xfId="573"/>
    <cellStyle name="常规 8 2" xfId="575"/>
    <cellStyle name="常规 8 2 2" xfId="576"/>
    <cellStyle name="常规 8 2 3" xfId="577"/>
    <cellStyle name="常规 8 2 4" xfId="578"/>
    <cellStyle name="常规 8 3" xfId="580"/>
    <cellStyle name="常规 8 3 2" xfId="582"/>
    <cellStyle name="常规 8 3 3" xfId="583"/>
    <cellStyle name="常规 8 3 4" xfId="584"/>
    <cellStyle name="常规 8 4" xfId="585"/>
    <cellStyle name="常规 8 4 2" xfId="586"/>
    <cellStyle name="常规 8 4 3" xfId="587"/>
    <cellStyle name="常规 8 4 4" xfId="588"/>
    <cellStyle name="常规 8 5" xfId="589"/>
    <cellStyle name="常规 8 6" xfId="590"/>
    <cellStyle name="常规 8 7" xfId="591"/>
    <cellStyle name="常规 8 8" xfId="592"/>
    <cellStyle name="常规 8 9" xfId="593"/>
    <cellStyle name="常规 8_长沙" xfId="503"/>
    <cellStyle name="常规 9" xfId="594"/>
    <cellStyle name="常规 9 2" xfId="199"/>
    <cellStyle name="常规 99" xfId="794"/>
    <cellStyle name="常规_Book1_人大执行06预算07" xfId="596"/>
    <cellStyle name="常规_预算执行" xfId="597"/>
    <cellStyle name="分级显示行_1_13区汇总" xfId="598"/>
    <cellStyle name="好 2" xfId="599"/>
    <cellStyle name="好 2 2" xfId="600"/>
    <cellStyle name="好 2 3" xfId="250"/>
    <cellStyle name="好 2 3 2" xfId="188"/>
    <cellStyle name="好 3" xfId="601"/>
    <cellStyle name="好 3 2" xfId="602"/>
    <cellStyle name="好 3 3" xfId="176"/>
    <cellStyle name="好 3_2017年人大参阅资料（代表大会-定）1.14" xfId="603"/>
    <cellStyle name="好 4" xfId="604"/>
    <cellStyle name="好 4 2" xfId="369"/>
    <cellStyle name="好_2015年市本级全口径预算草案 - 副本" xfId="605"/>
    <cellStyle name="好_表一 1" xfId="606"/>
    <cellStyle name="好_表一 1 2" xfId="607"/>
    <cellStyle name="好_表一 1 3" xfId="608"/>
    <cellStyle name="好_表一 1 3 2" xfId="609"/>
    <cellStyle name="好_大通湖" xfId="35"/>
    <cellStyle name="好_德山" xfId="571"/>
    <cellStyle name="好_德山 2" xfId="574"/>
    <cellStyle name="好_德山 3" xfId="579"/>
    <cellStyle name="好_德山 3 2" xfId="581"/>
    <cellStyle name="好_附件2 益阳市市级国有资本经营预算表(4)" xfId="610"/>
    <cellStyle name="好_附件2 益阳市市级国有资本经营预算表(定稿)" xfId="318"/>
    <cellStyle name="好_市本级" xfId="611"/>
    <cellStyle name="好_市本级 2" xfId="612"/>
    <cellStyle name="好_市本级 3" xfId="613"/>
    <cellStyle name="好_市本级 3 2" xfId="614"/>
    <cellStyle name="好_武陵" xfId="615"/>
    <cellStyle name="好_武陵 2" xfId="616"/>
    <cellStyle name="好_武陵 3" xfId="617"/>
    <cellStyle name="好_武陵 3 2" xfId="618"/>
    <cellStyle name="好_湘潭" xfId="619"/>
    <cellStyle name="好_湘潭 2" xfId="620"/>
    <cellStyle name="好_湘潭 3" xfId="621"/>
    <cellStyle name="好_湘潭 3 2" xfId="622"/>
    <cellStyle name="好_岳塘区" xfId="623"/>
    <cellStyle name="好_岳塘区 2" xfId="624"/>
    <cellStyle name="好_岳塘区 3" xfId="625"/>
    <cellStyle name="好_岳塘区 3 2" xfId="626"/>
    <cellStyle name="好_岳阳楼区11年地方财政预算表" xfId="627"/>
    <cellStyle name="好_岳阳楼区11年地方财政预算表 2" xfId="628"/>
    <cellStyle name="好_岳阳楼区11年地方财政预算表 3" xfId="629"/>
    <cellStyle name="好_岳阳楼区11年地方财政预算表 3 2" xfId="630"/>
    <cellStyle name="好_长沙" xfId="631"/>
    <cellStyle name="汇总 2" xfId="632"/>
    <cellStyle name="汇总 2 2" xfId="633"/>
    <cellStyle name="汇总 2 3" xfId="634"/>
    <cellStyle name="汇总 2 4" xfId="635"/>
    <cellStyle name="汇总 2 4 2" xfId="636"/>
    <cellStyle name="汇总 3" xfId="637"/>
    <cellStyle name="汇总 3 2" xfId="638"/>
    <cellStyle name="汇总 3 3" xfId="639"/>
    <cellStyle name="汇总 3_2017年人大参阅资料（代表大会-定）1.14" xfId="640"/>
    <cellStyle name="汇总 4" xfId="358"/>
    <cellStyle name="汇总 4 2" xfId="641"/>
    <cellStyle name="货币[0] 2" xfId="19"/>
    <cellStyle name="货币[0] 2 2" xfId="376"/>
    <cellStyle name="货币[0] 3" xfId="14"/>
    <cellStyle name="货币[0] 3 2" xfId="215"/>
    <cellStyle name="计算 2" xfId="642"/>
    <cellStyle name="计算 2 2" xfId="643"/>
    <cellStyle name="计算 2 3" xfId="644"/>
    <cellStyle name="计算 2 4" xfId="645"/>
    <cellStyle name="计算 2 4 2" xfId="646"/>
    <cellStyle name="计算 3" xfId="647"/>
    <cellStyle name="计算 3 2" xfId="648"/>
    <cellStyle name="计算 3 3" xfId="649"/>
    <cellStyle name="计算 3_2017年人大参阅资料（代表大会-定）1.14" xfId="650"/>
    <cellStyle name="计算 4" xfId="651"/>
    <cellStyle name="计算 4 2" xfId="652"/>
    <cellStyle name="检查单元格 2" xfId="653"/>
    <cellStyle name="检查单元格 2 2" xfId="654"/>
    <cellStyle name="检查单元格 2 3" xfId="655"/>
    <cellStyle name="检查单元格 2 4" xfId="656"/>
    <cellStyle name="检查单元格 2 4 2" xfId="657"/>
    <cellStyle name="检查单元格 3" xfId="658"/>
    <cellStyle name="检查单元格 3 2" xfId="659"/>
    <cellStyle name="检查单元格 3 3" xfId="660"/>
    <cellStyle name="检查单元格 3_2017年人大参阅资料（代表大会-定）1.14" xfId="661"/>
    <cellStyle name="检查单元格 4" xfId="663"/>
    <cellStyle name="检查单元格 4 2" xfId="665"/>
    <cellStyle name="解释性文本 2" xfId="666"/>
    <cellStyle name="解释性文本 2 2" xfId="667"/>
    <cellStyle name="解释性文本 2 3" xfId="392"/>
    <cellStyle name="解释性文本 2 3 2" xfId="668"/>
    <cellStyle name="解释性文本 3" xfId="669"/>
    <cellStyle name="解释性文本 3 2" xfId="670"/>
    <cellStyle name="解释性文本 3 3" xfId="671"/>
    <cellStyle name="解释性文本 3_2017年人大参阅资料（代表大会-定）1.14" xfId="672"/>
    <cellStyle name="解释性文本 4" xfId="673"/>
    <cellStyle name="解释性文本 4 2" xfId="674"/>
    <cellStyle name="警告文本 2" xfId="675"/>
    <cellStyle name="警告文本 2 2" xfId="676"/>
    <cellStyle name="警告文本 2 3" xfId="677"/>
    <cellStyle name="警告文本 2 3 2" xfId="678"/>
    <cellStyle name="警告文本 3" xfId="679"/>
    <cellStyle name="警告文本 3 2" xfId="680"/>
    <cellStyle name="警告文本 3 3" xfId="681"/>
    <cellStyle name="警告文本 3_2017年人大参阅资料（代表大会-定）1.14" xfId="682"/>
    <cellStyle name="警告文本 4" xfId="683"/>
    <cellStyle name="警告文本 4 2" xfId="684"/>
    <cellStyle name="链接单元格 2" xfId="685"/>
    <cellStyle name="链接单元格 2 2" xfId="686"/>
    <cellStyle name="链接单元格 2 3" xfId="687"/>
    <cellStyle name="链接单元格 2 3 2" xfId="688"/>
    <cellStyle name="链接单元格 3" xfId="689"/>
    <cellStyle name="链接单元格 3 2" xfId="690"/>
    <cellStyle name="链接单元格 3 3" xfId="691"/>
    <cellStyle name="链接单元格 3_2017年人大参阅资料（代表大会-定）1.14" xfId="25"/>
    <cellStyle name="链接单元格 4" xfId="692"/>
    <cellStyle name="链接单元格 4 2" xfId="693"/>
    <cellStyle name="霓付 [0]_ +Foil &amp; -FOIL &amp; PAPER" xfId="473"/>
    <cellStyle name="霓付_ +Foil &amp; -FOIL &amp; PAPER" xfId="694"/>
    <cellStyle name="烹拳 [0]_ +Foil &amp; -FOIL &amp; PAPER" xfId="695"/>
    <cellStyle name="烹拳_ +Foil &amp; -FOIL &amp; PAPER" xfId="696"/>
    <cellStyle name="普通_ 白土" xfId="697"/>
    <cellStyle name="千分位[0]_ 白土" xfId="698"/>
    <cellStyle name="千分位_ 白土" xfId="699"/>
    <cellStyle name="千位[0]_1" xfId="700"/>
    <cellStyle name="千位_1" xfId="701"/>
    <cellStyle name="千位分隔 2" xfId="702"/>
    <cellStyle name="千位分隔 3" xfId="214"/>
    <cellStyle name="千位分隔 4" xfId="386"/>
    <cellStyle name="千位分隔[0] 2" xfId="704"/>
    <cellStyle name="千位分隔[0] 2 2" xfId="705"/>
    <cellStyle name="千位分隔[0] 3" xfId="706"/>
    <cellStyle name="千位分隔[0] 3 2" xfId="707"/>
    <cellStyle name="千位分隔[0] 4" xfId="708"/>
    <cellStyle name="千位分季_新建 Microsoft Excel 工作表" xfId="709"/>
    <cellStyle name="钎霖_7.1" xfId="262"/>
    <cellStyle name="强调文字颜色 1 2" xfId="710"/>
    <cellStyle name="强调文字颜色 1 2 2" xfId="711"/>
    <cellStyle name="强调文字颜色 1 2 3" xfId="712"/>
    <cellStyle name="强调文字颜色 1 2 4" xfId="713"/>
    <cellStyle name="强调文字颜色 1 2 4 2" xfId="714"/>
    <cellStyle name="强调文字颜色 1 3" xfId="715"/>
    <cellStyle name="强调文字颜色 1 3 2" xfId="716"/>
    <cellStyle name="强调文字颜色 1 3 3" xfId="717"/>
    <cellStyle name="强调文字颜色 1 3_2017年人大参阅资料（代表大会-定）1.14" xfId="718"/>
    <cellStyle name="强调文字颜色 2 2" xfId="719"/>
    <cellStyle name="强调文字颜色 2 2 2" xfId="720"/>
    <cellStyle name="强调文字颜色 2 2 3" xfId="721"/>
    <cellStyle name="强调文字颜色 2 2 4" xfId="722"/>
    <cellStyle name="强调文字颜色 2 2 4 2" xfId="36"/>
    <cellStyle name="强调文字颜色 2 3" xfId="723"/>
    <cellStyle name="强调文字颜色 2 3 2" xfId="1"/>
    <cellStyle name="强调文字颜色 2 3 3" xfId="724"/>
    <cellStyle name="强调文字颜色 2 3_2017年人大参阅资料（代表大会-定）1.14" xfId="725"/>
    <cellStyle name="强调文字颜色 3 2" xfId="726"/>
    <cellStyle name="强调文字颜色 3 2 2" xfId="727"/>
    <cellStyle name="强调文字颜色 3 2 3" xfId="728"/>
    <cellStyle name="强调文字颜色 3 2 4" xfId="729"/>
    <cellStyle name="强调文字颜色 3 2 4 2" xfId="730"/>
    <cellStyle name="强调文字颜色 3 3" xfId="501"/>
    <cellStyle name="强调文字颜色 3 3 2" xfId="731"/>
    <cellStyle name="强调文字颜色 3 3 3" xfId="732"/>
    <cellStyle name="强调文字颜色 3 3_2017年人大参阅资料（代表大会-定）1.14" xfId="733"/>
    <cellStyle name="强调文字颜色 4 2" xfId="734"/>
    <cellStyle name="强调文字颜色 4 2 2" xfId="735"/>
    <cellStyle name="强调文字颜色 4 2 3" xfId="736"/>
    <cellStyle name="强调文字颜色 4 2 4" xfId="737"/>
    <cellStyle name="强调文字颜色 4 2 4 2" xfId="738"/>
    <cellStyle name="强调文字颜色 4 3" xfId="739"/>
    <cellStyle name="强调文字颜色 4 3 2" xfId="740"/>
    <cellStyle name="强调文字颜色 4 3 3" xfId="741"/>
    <cellStyle name="强调文字颜色 4 3_2017年人大参阅资料（代表大会-定）1.14" xfId="742"/>
    <cellStyle name="强调文字颜色 5 2" xfId="743"/>
    <cellStyle name="强调文字颜色 5 2 2" xfId="313"/>
    <cellStyle name="强调文字颜色 5 2 3" xfId="327"/>
    <cellStyle name="强调文字颜色 5 2 4" xfId="744"/>
    <cellStyle name="强调文字颜色 5 2 4 2" xfId="745"/>
    <cellStyle name="强调文字颜色 5 3" xfId="746"/>
    <cellStyle name="强调文字颜色 5 3 2" xfId="747"/>
    <cellStyle name="强调文字颜色 5 3 3" xfId="748"/>
    <cellStyle name="强调文字颜色 5 3_2017年人大参阅资料（代表大会-定）1.14" xfId="749"/>
    <cellStyle name="强调文字颜色 6 2" xfId="750"/>
    <cellStyle name="强调文字颜色 6 2 2" xfId="751"/>
    <cellStyle name="强调文字颜色 6 2 3" xfId="752"/>
    <cellStyle name="强调文字颜色 6 2 4" xfId="753"/>
    <cellStyle name="强调文字颜色 6 2 4 2" xfId="754"/>
    <cellStyle name="强调文字颜色 6 3" xfId="595"/>
    <cellStyle name="强调文字颜色 6 3 2" xfId="755"/>
    <cellStyle name="强调文字颜色 6 3 3" xfId="756"/>
    <cellStyle name="强调文字颜色 6 3_2017年人大参阅资料（代表大会-定）1.14" xfId="757"/>
    <cellStyle name="适中 2" xfId="758"/>
    <cellStyle name="适中 3" xfId="759"/>
    <cellStyle name="适中 4" xfId="760"/>
    <cellStyle name="适中 4 2" xfId="761"/>
    <cellStyle name="输出 2" xfId="762"/>
    <cellStyle name="输出 2 2" xfId="763"/>
    <cellStyle name="输出 2 3" xfId="764"/>
    <cellStyle name="输出 3" xfId="765"/>
    <cellStyle name="输出 3 2" xfId="766"/>
    <cellStyle name="输出 3 3" xfId="767"/>
    <cellStyle name="输出 3_2017年人大参阅资料（代表大会-定）1.14" xfId="768"/>
    <cellStyle name="输出 4" xfId="769"/>
    <cellStyle name="输出 4 2" xfId="98"/>
    <cellStyle name="输入 2" xfId="443"/>
    <cellStyle name="输入 3" xfId="446"/>
    <cellStyle name="输入 4" xfId="770"/>
    <cellStyle name="输入 4 2" xfId="771"/>
    <cellStyle name="输入 5" xfId="772"/>
    <cellStyle name="数字" xfId="773"/>
    <cellStyle name="数字 2" xfId="774"/>
    <cellStyle name="数字 2 2" xfId="775"/>
    <cellStyle name="未定义" xfId="776"/>
    <cellStyle name="未定义 2" xfId="777"/>
    <cellStyle name="小数" xfId="778"/>
    <cellStyle name="小数 2" xfId="662"/>
    <cellStyle name="小数 2 2" xfId="664"/>
    <cellStyle name="样式 1" xfId="779"/>
    <cellStyle name="样式 1 2" xfId="780"/>
    <cellStyle name="样式 1 2 2" xfId="781"/>
    <cellStyle name="样式 1 2 3" xfId="703"/>
    <cellStyle name="样式 1 3" xfId="283"/>
    <cellStyle name="样式 1 4" xfId="483"/>
    <cellStyle name="注释 2" xfId="292"/>
    <cellStyle name="注释 2 2" xfId="782"/>
    <cellStyle name="注释 2 3" xfId="783"/>
    <cellStyle name="注释 2 3 2" xfId="784"/>
    <cellStyle name="注释 3" xfId="295"/>
    <cellStyle name="注释 3 2" xfId="109"/>
    <cellStyle name="注释 3 3" xfId="785"/>
    <cellStyle name="注释 4" xfId="786"/>
    <cellStyle name="注释 4 2" xfId="491"/>
    <cellStyle name="注释 5" xfId="787"/>
    <cellStyle name="콤마 [0]_BOILER-CO1" xfId="788"/>
    <cellStyle name="콤마_BOILER-CO1" xfId="789"/>
    <cellStyle name="통화 [0]_BOILER-CO1" xfId="790"/>
    <cellStyle name="통화_BOILER-CO1" xfId="791"/>
    <cellStyle name="표준_0N-HANDLING " xfId="7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0113;&#33437;/&#38647;&#21147;/2018&#24180;&#37096;&#38376;&#39044;&#31639;1111&#38647;&#21147;/2018&#24180;&#37096;&#38376;&#39044;&#31639;1111&#38647;&#21147;/&#20915;&#31639;/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0113;&#33437;/&#38647;&#21147;/2018&#24180;&#37096;&#38376;&#39044;&#31639;1111&#38647;&#21147;/2018&#24180;&#37096;&#38376;&#39044;&#31639;1111&#38647;&#21147;/&#20915;&#31639;/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12" sqref="A12"/>
    </sheetView>
  </sheetViews>
  <sheetFormatPr defaultColWidth="8.25" defaultRowHeight="14.25" customHeight="1"/>
  <cols>
    <col min="1" max="1" width="31.125" style="1" customWidth="1"/>
    <col min="2" max="2" width="13.625" style="1" customWidth="1"/>
    <col min="3" max="3" width="12.875" style="1" customWidth="1"/>
    <col min="4" max="4" width="9.125" style="1" customWidth="1"/>
    <col min="5" max="5" width="15.375" style="1" customWidth="1"/>
    <col min="6" max="6" width="14.375" style="1" customWidth="1"/>
    <col min="7" max="7" width="12.25" style="1" customWidth="1"/>
    <col min="8" max="8" width="12.125" style="1" customWidth="1"/>
    <col min="9" max="16384" width="8.25" style="1"/>
  </cols>
  <sheetData>
    <row r="1" spans="1:8" ht="26.25" customHeight="1">
      <c r="A1" s="127" t="s">
        <v>0</v>
      </c>
      <c r="B1" s="127"/>
      <c r="C1" s="127"/>
      <c r="D1" s="127"/>
      <c r="E1" s="127"/>
      <c r="F1" s="127"/>
      <c r="G1" s="127"/>
    </row>
    <row r="2" spans="1:8" ht="18" customHeight="1">
      <c r="A2" s="2"/>
      <c r="B2" s="71"/>
      <c r="C2" s="71"/>
      <c r="D2" s="71"/>
      <c r="E2" s="71"/>
      <c r="F2" s="71"/>
      <c r="G2" s="71"/>
      <c r="H2" s="59" t="s">
        <v>1</v>
      </c>
    </row>
    <row r="3" spans="1:8" ht="36.75" customHeight="1">
      <c r="A3" s="5" t="s">
        <v>2</v>
      </c>
      <c r="B3" s="99" t="s">
        <v>3</v>
      </c>
      <c r="C3" s="100" t="s">
        <v>4</v>
      </c>
      <c r="D3" s="99" t="s">
        <v>5</v>
      </c>
      <c r="E3" s="99" t="s">
        <v>6</v>
      </c>
      <c r="F3" s="99" t="s">
        <v>7</v>
      </c>
      <c r="G3" s="99" t="s">
        <v>8</v>
      </c>
      <c r="H3" s="99" t="s">
        <v>9</v>
      </c>
    </row>
    <row r="4" spans="1:8" ht="21.6" customHeight="1">
      <c r="A4" s="101" t="s">
        <v>10</v>
      </c>
      <c r="B4" s="102">
        <f t="shared" ref="B4:B20" si="0">SUM(C4:H4)</f>
        <v>362494.52580300003</v>
      </c>
      <c r="C4" s="63">
        <v>6488</v>
      </c>
      <c r="D4" s="103">
        <v>5362.506883</v>
      </c>
      <c r="E4" s="104">
        <v>216978</v>
      </c>
      <c r="F4" s="104">
        <v>117433.622456</v>
      </c>
      <c r="G4" s="103">
        <v>19630.396464000001</v>
      </c>
      <c r="H4" s="103">
        <v>-3398</v>
      </c>
    </row>
    <row r="5" spans="1:8" ht="21.6" customHeight="1">
      <c r="A5" s="101" t="s">
        <v>11</v>
      </c>
      <c r="B5" s="102">
        <f t="shared" si="0"/>
        <v>529718.60266900004</v>
      </c>
      <c r="C5" s="105">
        <v>42573</v>
      </c>
      <c r="D5" s="105">
        <f t="shared" ref="D5:G5" si="1">SUM(D6:D12)</f>
        <v>1626.0565999999999</v>
      </c>
      <c r="E5" s="105">
        <f t="shared" si="1"/>
        <v>147399.71</v>
      </c>
      <c r="F5" s="105">
        <f t="shared" si="1"/>
        <v>319036.16208400001</v>
      </c>
      <c r="G5" s="105">
        <f t="shared" si="1"/>
        <v>2503.6739849999999</v>
      </c>
      <c r="H5" s="105">
        <v>16580</v>
      </c>
    </row>
    <row r="6" spans="1:8" ht="21.6" customHeight="1">
      <c r="A6" s="106" t="s">
        <v>12</v>
      </c>
      <c r="B6" s="102">
        <f t="shared" si="0"/>
        <v>265556.44778500003</v>
      </c>
      <c r="C6" s="107">
        <v>19519</v>
      </c>
      <c r="D6" s="108">
        <v>1200</v>
      </c>
      <c r="E6" s="109">
        <v>132025.76999999999</v>
      </c>
      <c r="F6" s="109">
        <v>98988.041140999994</v>
      </c>
      <c r="G6" s="110">
        <v>2059.6366440000002</v>
      </c>
      <c r="H6" s="110">
        <v>11764</v>
      </c>
    </row>
    <row r="7" spans="1:8" ht="21.6" customHeight="1">
      <c r="A7" s="106" t="s">
        <v>13</v>
      </c>
      <c r="B7" s="102">
        <f t="shared" si="0"/>
        <v>6254.5606129999996</v>
      </c>
      <c r="C7" s="63">
        <v>103</v>
      </c>
      <c r="D7" s="48">
        <v>53</v>
      </c>
      <c r="E7" s="109">
        <v>3550.17</v>
      </c>
      <c r="F7" s="109">
        <v>2176.390613</v>
      </c>
      <c r="G7" s="110">
        <v>340</v>
      </c>
      <c r="H7" s="110">
        <v>32</v>
      </c>
    </row>
    <row r="8" spans="1:8" ht="21.6" customHeight="1">
      <c r="A8" s="6" t="s">
        <v>14</v>
      </c>
      <c r="B8" s="102">
        <f t="shared" si="0"/>
        <v>241110.99</v>
      </c>
      <c r="C8" s="107">
        <v>21400</v>
      </c>
      <c r="D8" s="108"/>
      <c r="E8" s="109"/>
      <c r="F8" s="17">
        <v>217613.99</v>
      </c>
      <c r="G8" s="110"/>
      <c r="H8" s="110">
        <v>2097</v>
      </c>
    </row>
    <row r="9" spans="1:8" ht="21.6" customHeight="1">
      <c r="A9" s="6" t="s">
        <v>15</v>
      </c>
      <c r="B9" s="102">
        <f t="shared" si="0"/>
        <v>14592.217726000001</v>
      </c>
      <c r="C9" s="107">
        <v>6.8307960000000003</v>
      </c>
      <c r="D9" s="48">
        <v>18.756599999999999</v>
      </c>
      <c r="E9" s="109">
        <v>11620.89</v>
      </c>
      <c r="F9" s="109">
        <v>257.74032999999997</v>
      </c>
      <c r="G9" s="110">
        <v>1</v>
      </c>
      <c r="H9" s="110">
        <v>2687</v>
      </c>
    </row>
    <row r="10" spans="1:8" ht="21.6" customHeight="1">
      <c r="A10" s="6" t="s">
        <v>16</v>
      </c>
      <c r="B10" s="102">
        <f t="shared" si="0"/>
        <v>1746.88</v>
      </c>
      <c r="C10" s="63">
        <v>1544</v>
      </c>
      <c r="D10" s="108"/>
      <c r="E10" s="109">
        <v>202.88</v>
      </c>
      <c r="F10" s="109"/>
      <c r="G10" s="110"/>
      <c r="H10" s="110"/>
    </row>
    <row r="11" spans="1:8" ht="21.6" customHeight="1">
      <c r="A11" s="6" t="s">
        <v>17</v>
      </c>
      <c r="B11" s="102">
        <f t="shared" si="0"/>
        <v>178.33734100000001</v>
      </c>
      <c r="C11" s="107"/>
      <c r="D11" s="108">
        <v>75.3</v>
      </c>
      <c r="E11" s="109"/>
      <c r="F11" s="109"/>
      <c r="G11" s="110">
        <v>103.037341</v>
      </c>
      <c r="H11" s="110"/>
    </row>
    <row r="12" spans="1:8" ht="21.6" customHeight="1">
      <c r="A12" s="6" t="s">
        <v>18</v>
      </c>
      <c r="B12" s="102">
        <f t="shared" si="0"/>
        <v>279</v>
      </c>
      <c r="C12" s="107"/>
      <c r="D12" s="108">
        <v>279</v>
      </c>
      <c r="E12" s="109"/>
      <c r="F12" s="109"/>
      <c r="G12" s="110"/>
      <c r="H12" s="110"/>
    </row>
    <row r="13" spans="1:8" ht="21.6" customHeight="1">
      <c r="A13" s="106" t="s">
        <v>19</v>
      </c>
      <c r="B13" s="102">
        <f t="shared" si="0"/>
        <v>532033.71479</v>
      </c>
      <c r="C13" s="105">
        <f t="shared" ref="C13:G13" si="2">SUM(C14:C18)</f>
        <v>46630.974699999999</v>
      </c>
      <c r="D13" s="105">
        <f t="shared" si="2"/>
        <v>3379.22</v>
      </c>
      <c r="E13" s="105">
        <f t="shared" si="2"/>
        <v>131664.20000000001</v>
      </c>
      <c r="F13" s="105">
        <f t="shared" si="2"/>
        <v>333530.94579700002</v>
      </c>
      <c r="G13" s="105">
        <f t="shared" si="2"/>
        <v>4383.3742929999999</v>
      </c>
      <c r="H13" s="105">
        <v>12445</v>
      </c>
    </row>
    <row r="14" spans="1:8" ht="21.6" customHeight="1">
      <c r="A14" s="106" t="s">
        <v>20</v>
      </c>
      <c r="B14" s="102">
        <f t="shared" si="0"/>
        <v>503768.83483200002</v>
      </c>
      <c r="C14" s="111">
        <v>46230.974699999999</v>
      </c>
      <c r="D14" s="112">
        <v>1250</v>
      </c>
      <c r="E14" s="109">
        <v>131010</v>
      </c>
      <c r="F14" s="109">
        <v>309021.48583899997</v>
      </c>
      <c r="G14" s="113">
        <v>3811.3742929999999</v>
      </c>
      <c r="H14" s="113">
        <v>12445</v>
      </c>
    </row>
    <row r="15" spans="1:8" ht="21.6" customHeight="1">
      <c r="A15" s="106" t="s">
        <v>21</v>
      </c>
      <c r="B15" s="102">
        <f t="shared" si="0"/>
        <v>26992.679958000001</v>
      </c>
      <c r="C15" s="111">
        <v>28</v>
      </c>
      <c r="D15" s="112">
        <v>1883.22</v>
      </c>
      <c r="E15" s="109"/>
      <c r="F15" s="17">
        <v>24509.459957999999</v>
      </c>
      <c r="G15" s="113">
        <v>572</v>
      </c>
      <c r="H15" s="113"/>
    </row>
    <row r="16" spans="1:8" ht="21.6" customHeight="1">
      <c r="A16" s="6" t="s">
        <v>22</v>
      </c>
      <c r="B16" s="102">
        <f t="shared" si="0"/>
        <v>1026.2</v>
      </c>
      <c r="C16" s="111">
        <v>372</v>
      </c>
      <c r="D16" s="112"/>
      <c r="E16" s="109">
        <v>654.20000000000005</v>
      </c>
      <c r="F16" s="109"/>
      <c r="G16" s="113"/>
      <c r="H16" s="113"/>
    </row>
    <row r="17" spans="1:8" ht="21.6" customHeight="1">
      <c r="A17" s="114" t="s">
        <v>23</v>
      </c>
      <c r="B17" s="102">
        <f t="shared" si="0"/>
        <v>0</v>
      </c>
      <c r="C17" s="111"/>
      <c r="D17" s="112"/>
      <c r="E17" s="109"/>
      <c r="F17" s="109"/>
      <c r="G17" s="113"/>
      <c r="H17" s="113"/>
    </row>
    <row r="18" spans="1:8" ht="21.6" customHeight="1">
      <c r="A18" s="114" t="s">
        <v>24</v>
      </c>
      <c r="B18" s="102">
        <f t="shared" si="0"/>
        <v>246</v>
      </c>
      <c r="C18" s="111"/>
      <c r="D18" s="112">
        <v>246</v>
      </c>
      <c r="E18" s="109"/>
      <c r="F18" s="109"/>
      <c r="G18" s="113"/>
      <c r="H18" s="113"/>
    </row>
    <row r="19" spans="1:8" ht="21.6" customHeight="1">
      <c r="A19" s="101" t="s">
        <v>25</v>
      </c>
      <c r="B19" s="102">
        <f t="shared" si="0"/>
        <v>-2315.1121209999401</v>
      </c>
      <c r="C19" s="105">
        <f t="shared" ref="C19:G19" si="3">C5-C13</f>
        <v>-4057.9747000000002</v>
      </c>
      <c r="D19" s="105">
        <f t="shared" si="3"/>
        <v>-1753.1633999999999</v>
      </c>
      <c r="E19" s="105">
        <f t="shared" si="3"/>
        <v>15735.51</v>
      </c>
      <c r="F19" s="105">
        <f t="shared" si="3"/>
        <v>-14494.783713000001</v>
      </c>
      <c r="G19" s="105">
        <f t="shared" si="3"/>
        <v>-1879.7003079999999</v>
      </c>
      <c r="H19" s="105">
        <v>4135</v>
      </c>
    </row>
    <row r="20" spans="1:8" ht="21.6" customHeight="1">
      <c r="A20" s="106" t="s">
        <v>26</v>
      </c>
      <c r="B20" s="102">
        <f t="shared" si="0"/>
        <v>360179.41368200001</v>
      </c>
      <c r="C20" s="105">
        <f t="shared" ref="C20:G20" si="4">C4+C19</f>
        <v>2430.0252999999998</v>
      </c>
      <c r="D20" s="105">
        <f t="shared" si="4"/>
        <v>3609.3434830000001</v>
      </c>
      <c r="E20" s="105">
        <f t="shared" si="4"/>
        <v>232713.51</v>
      </c>
      <c r="F20" s="105">
        <f t="shared" si="4"/>
        <v>102938.838743</v>
      </c>
      <c r="G20" s="105">
        <f t="shared" si="4"/>
        <v>17750.696156000002</v>
      </c>
      <c r="H20" s="105">
        <v>737</v>
      </c>
    </row>
    <row r="21" spans="1:8" ht="20.100000000000001" customHeight="1">
      <c r="A21" s="115" t="s">
        <v>27</v>
      </c>
      <c r="B21" s="115"/>
      <c r="C21" s="115"/>
      <c r="D21" s="115"/>
      <c r="E21" s="115"/>
      <c r="F21" s="115"/>
      <c r="G21" s="115"/>
    </row>
  </sheetData>
  <mergeCells count="2">
    <mergeCell ref="A1:G1"/>
    <mergeCell ref="A21:G21"/>
  </mergeCells>
  <phoneticPr fontId="27" type="noConversion"/>
  <printOptions horizontalCentered="1"/>
  <pageMargins left="0.78680555555555598" right="0.78680555555555598" top="0.78680555555555598" bottom="0.78680555555555598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16"/>
  <sheetViews>
    <sheetView showZeros="0" workbookViewId="0">
      <selection sqref="A1:E1"/>
    </sheetView>
  </sheetViews>
  <sheetFormatPr defaultColWidth="9" defaultRowHeight="15.75"/>
  <cols>
    <col min="1" max="1" width="29" style="85" customWidth="1"/>
    <col min="2" max="2" width="13.5" style="85" customWidth="1"/>
    <col min="3" max="3" width="16.5" style="85" customWidth="1"/>
    <col min="4" max="4" width="10.625" style="85" customWidth="1"/>
    <col min="5" max="5" width="10.375" style="85" customWidth="1"/>
    <col min="6" max="16384" width="9" style="85"/>
  </cols>
  <sheetData>
    <row r="1" spans="1:257" s="83" customFormat="1" ht="30" customHeight="1">
      <c r="A1" s="127" t="s">
        <v>28</v>
      </c>
      <c r="B1" s="127"/>
      <c r="C1" s="127"/>
      <c r="D1" s="127"/>
      <c r="E1" s="127"/>
      <c r="F1" s="86"/>
      <c r="G1" s="86"/>
    </row>
    <row r="2" spans="1:257" s="84" customFormat="1" ht="24" customHeight="1">
      <c r="A2" s="87"/>
      <c r="B2" s="87"/>
      <c r="C2" s="87"/>
      <c r="D2" s="87"/>
      <c r="E2" s="88" t="s">
        <v>1</v>
      </c>
    </row>
    <row r="3" spans="1:257" ht="45" customHeight="1">
      <c r="A3" s="89" t="s">
        <v>29</v>
      </c>
      <c r="B3" s="90" t="s">
        <v>30</v>
      </c>
      <c r="C3" s="91" t="s">
        <v>31</v>
      </c>
      <c r="D3" s="91" t="s">
        <v>32</v>
      </c>
      <c r="E3" s="89" t="s">
        <v>33</v>
      </c>
    </row>
    <row r="4" spans="1:257" ht="35.1" customHeight="1">
      <c r="A4" s="92" t="s">
        <v>34</v>
      </c>
      <c r="B4" s="93"/>
      <c r="C4" s="93"/>
      <c r="D4" s="93"/>
      <c r="E4" s="94"/>
    </row>
    <row r="5" spans="1:257" ht="35.1" customHeight="1">
      <c r="A5" s="92" t="s">
        <v>35</v>
      </c>
      <c r="B5" s="93"/>
      <c r="C5" s="93"/>
      <c r="D5" s="93"/>
      <c r="E5" s="94"/>
    </row>
    <row r="6" spans="1:257" ht="35.1" customHeight="1">
      <c r="A6" s="92" t="s">
        <v>36</v>
      </c>
      <c r="B6" s="93">
        <f>SUM(B7:B9)</f>
        <v>139393</v>
      </c>
      <c r="C6" s="93">
        <f>SUM(C7:C9)</f>
        <v>530063</v>
      </c>
      <c r="D6" s="93">
        <f>+D7+D8+D9</f>
        <v>517309</v>
      </c>
      <c r="E6" s="94">
        <f>D6/C6*100-100</f>
        <v>-2.40612908276941</v>
      </c>
    </row>
    <row r="7" spans="1:257" ht="35.1" customHeight="1">
      <c r="A7" s="95" t="s">
        <v>37</v>
      </c>
      <c r="B7" s="93">
        <v>134478</v>
      </c>
      <c r="C7" s="93">
        <f>571885-18122-4500-19200</f>
        <v>530063</v>
      </c>
      <c r="D7" s="93">
        <v>517309</v>
      </c>
      <c r="E7" s="94">
        <f>D7/C7*100-100</f>
        <v>-2.40612908276941</v>
      </c>
    </row>
    <row r="8" spans="1:257" ht="35.1" customHeight="1">
      <c r="A8" s="95" t="s">
        <v>38</v>
      </c>
      <c r="B8" s="93">
        <v>4139</v>
      </c>
      <c r="C8" s="93"/>
      <c r="D8" s="93"/>
      <c r="E8" s="94"/>
    </row>
    <row r="9" spans="1:257" ht="35.1" customHeight="1">
      <c r="A9" s="95" t="s">
        <v>39</v>
      </c>
      <c r="B9" s="93">
        <v>776</v>
      </c>
      <c r="C9" s="93"/>
      <c r="D9" s="93"/>
      <c r="E9" s="94"/>
    </row>
    <row r="10" spans="1:257" ht="35.1" customHeight="1">
      <c r="A10" s="92" t="s">
        <v>40</v>
      </c>
      <c r="B10" s="93"/>
      <c r="C10" s="93"/>
      <c r="D10" s="93"/>
      <c r="E10" s="94"/>
    </row>
    <row r="11" spans="1:257" ht="35.1" customHeight="1">
      <c r="A11" s="92" t="s">
        <v>41</v>
      </c>
      <c r="B11" s="93">
        <v>1800</v>
      </c>
      <c r="C11" s="93">
        <v>5026</v>
      </c>
      <c r="D11" s="93">
        <v>31600</v>
      </c>
      <c r="E11" s="94"/>
    </row>
    <row r="12" spans="1:257" ht="35.1" customHeight="1">
      <c r="A12" s="92" t="s">
        <v>42</v>
      </c>
      <c r="B12" s="93"/>
      <c r="C12" s="93"/>
      <c r="D12" s="93"/>
      <c r="E12" s="94"/>
      <c r="P12" s="97"/>
      <c r="Q12" s="97"/>
      <c r="R12" s="97"/>
    </row>
    <row r="13" spans="1:257" ht="35.1" customHeight="1">
      <c r="A13" s="92" t="s">
        <v>43</v>
      </c>
      <c r="B13" s="93">
        <v>4752</v>
      </c>
      <c r="C13" s="93">
        <v>4752</v>
      </c>
      <c r="D13" s="93">
        <v>4600</v>
      </c>
      <c r="E13" s="94">
        <f>D13/C13*100-100</f>
        <v>-3.1986531986531999</v>
      </c>
    </row>
    <row r="14" spans="1:257" ht="35.1" customHeight="1">
      <c r="A14" s="92" t="s">
        <v>44</v>
      </c>
      <c r="B14" s="93"/>
      <c r="C14" s="93"/>
      <c r="D14" s="93">
        <f>15000</f>
        <v>15000</v>
      </c>
      <c r="E14" s="94"/>
    </row>
    <row r="15" spans="1:257" ht="35.1" customHeight="1">
      <c r="A15" s="96" t="s">
        <v>45</v>
      </c>
      <c r="B15" s="93">
        <f>B4+B5+B6+B10+B11+B12+B13+B14</f>
        <v>145945</v>
      </c>
      <c r="C15" s="93">
        <f>C4+C5+C6+C10+C11+C12+C13+C14</f>
        <v>539841</v>
      </c>
      <c r="D15" s="93">
        <f>D4+D5+D6+D10+D11+D12+D13+D14</f>
        <v>568509</v>
      </c>
      <c r="E15" s="94">
        <f>D15/C15*100-100</f>
        <v>5.3104525221315102</v>
      </c>
    </row>
    <row r="16" spans="1:257" ht="81" customHeight="1">
      <c r="A16" s="116" t="s">
        <v>46</v>
      </c>
      <c r="B16" s="116"/>
      <c r="C16" s="116"/>
      <c r="D16" s="116"/>
      <c r="E16" s="116"/>
      <c r="IW16" s="98"/>
    </row>
  </sheetData>
  <mergeCells count="2">
    <mergeCell ref="A1:E1"/>
    <mergeCell ref="A16:E16"/>
  </mergeCells>
  <phoneticPr fontId="27" type="noConversion"/>
  <printOptions horizontalCentered="1"/>
  <pageMargins left="0.78680555555555598" right="0.78680555555555598" top="0.78680555555555598" bottom="0.78680555555555598" header="0.2" footer="0.79027777777777797"/>
  <pageSetup paperSize="9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H21"/>
  <sheetViews>
    <sheetView workbookViewId="0">
      <selection sqref="A1:H1"/>
    </sheetView>
  </sheetViews>
  <sheetFormatPr defaultColWidth="8.25" defaultRowHeight="14.25" customHeight="1"/>
  <cols>
    <col min="1" max="1" width="30.625" style="1" customWidth="1"/>
    <col min="2" max="2" width="13.875" style="1" customWidth="1"/>
    <col min="3" max="3" width="12" style="1" customWidth="1"/>
    <col min="4" max="4" width="9.125" style="1" customWidth="1"/>
    <col min="5" max="5" width="15.375" style="1" customWidth="1"/>
    <col min="6" max="6" width="14.625" style="1" customWidth="1"/>
    <col min="7" max="7" width="12.125" style="1" customWidth="1"/>
    <col min="8" max="8" width="13.375" style="1" customWidth="1"/>
    <col min="9" max="16384" width="8.25" style="1"/>
  </cols>
  <sheetData>
    <row r="1" spans="1:8" ht="26.1" customHeight="1">
      <c r="A1" s="127" t="s">
        <v>47</v>
      </c>
      <c r="B1" s="127"/>
      <c r="C1" s="127"/>
      <c r="D1" s="127"/>
      <c r="E1" s="127"/>
      <c r="F1" s="127"/>
      <c r="G1" s="127"/>
      <c r="H1" s="128"/>
    </row>
    <row r="2" spans="1:8" ht="18" customHeight="1">
      <c r="A2" s="71"/>
      <c r="B2" s="71"/>
      <c r="C2" s="71"/>
      <c r="D2" s="71"/>
      <c r="F2" s="72"/>
      <c r="G2" s="59"/>
      <c r="H2" s="59" t="s">
        <v>1</v>
      </c>
    </row>
    <row r="3" spans="1:8" ht="47.1" customHeight="1">
      <c r="A3" s="73" t="s">
        <v>2</v>
      </c>
      <c r="B3" s="74" t="s">
        <v>3</v>
      </c>
      <c r="C3" s="75" t="s">
        <v>4</v>
      </c>
      <c r="D3" s="74" t="s">
        <v>5</v>
      </c>
      <c r="E3" s="74" t="s">
        <v>6</v>
      </c>
      <c r="F3" s="74" t="s">
        <v>48</v>
      </c>
      <c r="G3" s="74" t="s">
        <v>8</v>
      </c>
      <c r="H3" s="74" t="s">
        <v>9</v>
      </c>
    </row>
    <row r="4" spans="1:8" ht="20.45" customHeight="1">
      <c r="A4" s="76" t="s">
        <v>10</v>
      </c>
      <c r="B4" s="77">
        <f t="shared" ref="B4:B20" si="0">SUM(C4:H4)</f>
        <v>360180</v>
      </c>
      <c r="C4" s="32">
        <v>2430</v>
      </c>
      <c r="D4" s="78">
        <v>3609</v>
      </c>
      <c r="E4" s="79">
        <v>232714</v>
      </c>
      <c r="F4" s="32">
        <v>102939</v>
      </c>
      <c r="G4" s="32">
        <v>17751</v>
      </c>
      <c r="H4" s="32">
        <v>737</v>
      </c>
    </row>
    <row r="5" spans="1:8" ht="20.45" customHeight="1">
      <c r="A5" s="76" t="s">
        <v>11</v>
      </c>
      <c r="B5" s="77">
        <f t="shared" si="0"/>
        <v>606627</v>
      </c>
      <c r="C5" s="80">
        <f t="shared" ref="C5:G5" si="1">SUM(C6:C12)</f>
        <v>47935</v>
      </c>
      <c r="D5" s="80">
        <f t="shared" si="1"/>
        <v>3741</v>
      </c>
      <c r="E5" s="80">
        <f t="shared" si="1"/>
        <v>159893</v>
      </c>
      <c r="F5" s="80">
        <f t="shared" si="1"/>
        <v>374524</v>
      </c>
      <c r="G5" s="80">
        <f t="shared" si="1"/>
        <v>5429</v>
      </c>
      <c r="H5" s="80">
        <v>15105</v>
      </c>
    </row>
    <row r="6" spans="1:8" ht="20.45" customHeight="1">
      <c r="A6" s="76" t="s">
        <v>12</v>
      </c>
      <c r="B6" s="77">
        <f t="shared" si="0"/>
        <v>289798</v>
      </c>
      <c r="C6" s="80">
        <v>22500</v>
      </c>
      <c r="D6" s="81">
        <v>1996</v>
      </c>
      <c r="E6" s="80">
        <v>136717</v>
      </c>
      <c r="F6" s="80">
        <v>110921</v>
      </c>
      <c r="G6" s="80">
        <v>5109</v>
      </c>
      <c r="H6" s="80">
        <v>12555</v>
      </c>
    </row>
    <row r="7" spans="1:8" ht="20.45" customHeight="1">
      <c r="A7" s="76" t="s">
        <v>13</v>
      </c>
      <c r="B7" s="77">
        <f t="shared" si="0"/>
        <v>6239</v>
      </c>
      <c r="C7" s="80">
        <v>115</v>
      </c>
      <c r="D7" s="81">
        <v>42</v>
      </c>
      <c r="E7" s="80">
        <v>3732</v>
      </c>
      <c r="F7" s="80">
        <v>1997</v>
      </c>
      <c r="G7" s="80">
        <v>320</v>
      </c>
      <c r="H7" s="80">
        <v>33</v>
      </c>
    </row>
    <row r="8" spans="1:8" ht="20.45" customHeight="1">
      <c r="A8" s="82" t="s">
        <v>14</v>
      </c>
      <c r="B8" s="77">
        <f t="shared" si="0"/>
        <v>255585</v>
      </c>
      <c r="C8" s="80">
        <v>23735</v>
      </c>
      <c r="D8" s="81"/>
      <c r="E8" s="80">
        <v>260</v>
      </c>
      <c r="F8" s="80">
        <v>229764</v>
      </c>
      <c r="G8" s="80"/>
      <c r="H8" s="80">
        <v>1826</v>
      </c>
    </row>
    <row r="9" spans="1:8" ht="20.45" customHeight="1">
      <c r="A9" s="82" t="s">
        <v>15</v>
      </c>
      <c r="B9" s="77">
        <f t="shared" si="0"/>
        <v>11378</v>
      </c>
      <c r="C9" s="80">
        <v>7</v>
      </c>
      <c r="D9" s="81"/>
      <c r="E9" s="80">
        <v>11245</v>
      </c>
      <c r="F9" s="80">
        <v>126</v>
      </c>
      <c r="G9" s="80"/>
      <c r="H9" s="80"/>
    </row>
    <row r="10" spans="1:8" ht="20.45" customHeight="1">
      <c r="A10" s="82" t="s">
        <v>16</v>
      </c>
      <c r="B10" s="77">
        <f t="shared" si="0"/>
        <v>1750</v>
      </c>
      <c r="C10" s="80">
        <v>1578</v>
      </c>
      <c r="D10" s="81"/>
      <c r="E10" s="80">
        <v>172</v>
      </c>
      <c r="F10" s="80"/>
      <c r="G10" s="80"/>
      <c r="H10" s="80"/>
    </row>
    <row r="11" spans="1:8" ht="20.45" customHeight="1">
      <c r="A11" s="82" t="s">
        <v>17</v>
      </c>
      <c r="B11" s="77">
        <f t="shared" si="0"/>
        <v>1500</v>
      </c>
      <c r="C11" s="80"/>
      <c r="D11" s="81">
        <v>1500</v>
      </c>
      <c r="E11" s="80"/>
      <c r="F11" s="80"/>
      <c r="G11" s="80"/>
      <c r="H11" s="80"/>
    </row>
    <row r="12" spans="1:8" ht="20.45" customHeight="1">
      <c r="A12" s="82" t="s">
        <v>18</v>
      </c>
      <c r="B12" s="77">
        <f t="shared" si="0"/>
        <v>40377</v>
      </c>
      <c r="C12" s="80"/>
      <c r="D12" s="81">
        <v>203</v>
      </c>
      <c r="E12" s="80">
        <v>7767</v>
      </c>
      <c r="F12" s="80">
        <v>31716</v>
      </c>
      <c r="G12" s="80"/>
      <c r="H12" s="80">
        <v>691</v>
      </c>
    </row>
    <row r="13" spans="1:8" ht="20.45" customHeight="1">
      <c r="A13" s="76" t="s">
        <v>19</v>
      </c>
      <c r="B13" s="77">
        <f t="shared" si="0"/>
        <v>587149</v>
      </c>
      <c r="C13" s="80">
        <f t="shared" ref="C13:G13" si="2">SUM(C14:C18)</f>
        <v>49263</v>
      </c>
      <c r="D13" s="80">
        <f t="shared" si="2"/>
        <v>2641</v>
      </c>
      <c r="E13" s="80">
        <f t="shared" si="2"/>
        <v>146026</v>
      </c>
      <c r="F13" s="80">
        <f t="shared" si="2"/>
        <v>371120</v>
      </c>
      <c r="G13" s="80">
        <f t="shared" si="2"/>
        <v>5378</v>
      </c>
      <c r="H13" s="80">
        <v>12721</v>
      </c>
    </row>
    <row r="14" spans="1:8" ht="20.45" customHeight="1">
      <c r="A14" s="76" t="s">
        <v>20</v>
      </c>
      <c r="B14" s="77">
        <f t="shared" si="0"/>
        <v>519262</v>
      </c>
      <c r="C14" s="80">
        <v>48833</v>
      </c>
      <c r="D14" s="81">
        <v>2404</v>
      </c>
      <c r="E14" s="80">
        <v>137562</v>
      </c>
      <c r="F14" s="80">
        <v>313655</v>
      </c>
      <c r="G14" s="80">
        <v>4778</v>
      </c>
      <c r="H14" s="80">
        <v>12030</v>
      </c>
    </row>
    <row r="15" spans="1:8" ht="20.45" customHeight="1">
      <c r="A15" s="76" t="s">
        <v>21</v>
      </c>
      <c r="B15" s="77">
        <f t="shared" si="0"/>
        <v>26463</v>
      </c>
      <c r="C15" s="80">
        <v>30</v>
      </c>
      <c r="D15" s="81">
        <v>84</v>
      </c>
      <c r="E15" s="80"/>
      <c r="F15" s="80">
        <v>25749</v>
      </c>
      <c r="G15" s="80">
        <v>600</v>
      </c>
      <c r="H15" s="80"/>
    </row>
    <row r="16" spans="1:8" ht="20.45" customHeight="1">
      <c r="A16" s="82" t="s">
        <v>22</v>
      </c>
      <c r="B16" s="77">
        <f t="shared" si="0"/>
        <v>1097</v>
      </c>
      <c r="C16" s="80">
        <v>400</v>
      </c>
      <c r="D16" s="81"/>
      <c r="E16" s="80">
        <v>697</v>
      </c>
      <c r="F16" s="80"/>
      <c r="G16" s="80"/>
      <c r="H16" s="80"/>
    </row>
    <row r="17" spans="1:8" ht="20.45" customHeight="1">
      <c r="A17" s="82" t="s">
        <v>23</v>
      </c>
      <c r="B17" s="77">
        <f t="shared" si="0"/>
        <v>0</v>
      </c>
      <c r="C17" s="80"/>
      <c r="D17" s="81"/>
      <c r="E17" s="80"/>
      <c r="F17" s="80"/>
      <c r="G17" s="80"/>
      <c r="H17" s="80"/>
    </row>
    <row r="18" spans="1:8" ht="20.45" customHeight="1">
      <c r="A18" s="82" t="s">
        <v>24</v>
      </c>
      <c r="B18" s="77">
        <f t="shared" si="0"/>
        <v>40327</v>
      </c>
      <c r="C18" s="80"/>
      <c r="D18" s="81">
        <v>153</v>
      </c>
      <c r="E18" s="80">
        <v>7767</v>
      </c>
      <c r="F18" s="80">
        <v>31716</v>
      </c>
      <c r="G18" s="80"/>
      <c r="H18" s="80">
        <v>691</v>
      </c>
    </row>
    <row r="19" spans="1:8" ht="20.45" customHeight="1">
      <c r="A19" s="76" t="s">
        <v>25</v>
      </c>
      <c r="B19" s="77">
        <f t="shared" si="0"/>
        <v>19478</v>
      </c>
      <c r="C19" s="80">
        <f t="shared" ref="C19:G19" si="3">C5-C13</f>
        <v>-1328</v>
      </c>
      <c r="D19" s="80">
        <f t="shared" si="3"/>
        <v>1100</v>
      </c>
      <c r="E19" s="80">
        <f t="shared" si="3"/>
        <v>13867</v>
      </c>
      <c r="F19" s="80">
        <f t="shared" si="3"/>
        <v>3404</v>
      </c>
      <c r="G19" s="80">
        <f t="shared" si="3"/>
        <v>51</v>
      </c>
      <c r="H19" s="80">
        <v>2384</v>
      </c>
    </row>
    <row r="20" spans="1:8" ht="20.45" customHeight="1">
      <c r="A20" s="76" t="s">
        <v>26</v>
      </c>
      <c r="B20" s="77">
        <f t="shared" si="0"/>
        <v>379658</v>
      </c>
      <c r="C20" s="80">
        <f t="shared" ref="C20:G20" si="4">C4+C19</f>
        <v>1102</v>
      </c>
      <c r="D20" s="80">
        <f t="shared" si="4"/>
        <v>4709</v>
      </c>
      <c r="E20" s="80">
        <f t="shared" si="4"/>
        <v>246581</v>
      </c>
      <c r="F20" s="80">
        <f t="shared" si="4"/>
        <v>106343</v>
      </c>
      <c r="G20" s="80">
        <f t="shared" si="4"/>
        <v>17802</v>
      </c>
      <c r="H20" s="80">
        <v>3121</v>
      </c>
    </row>
    <row r="21" spans="1:8" ht="27.95" customHeight="1">
      <c r="A21" s="117" t="s">
        <v>49</v>
      </c>
      <c r="B21" s="117"/>
      <c r="C21" s="117"/>
      <c r="D21" s="117"/>
      <c r="E21" s="117"/>
      <c r="F21" s="117"/>
      <c r="G21" s="117"/>
      <c r="H21" s="117"/>
    </row>
  </sheetData>
  <mergeCells count="2">
    <mergeCell ref="A21:H21"/>
    <mergeCell ref="A1:G1"/>
  </mergeCells>
  <phoneticPr fontId="27" type="noConversion"/>
  <printOptions horizontalCentered="1"/>
  <pageMargins left="0.78680555555555598" right="0.78680555555555598" top="0.78680555555555598" bottom="0.78680555555555598" header="0.51180555555555596" footer="0.51180555555555596"/>
  <pageSetup paperSize="9" orientation="landscape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</sheetPr>
  <dimension ref="A1:F14"/>
  <sheetViews>
    <sheetView showZeros="0" workbookViewId="0">
      <selection sqref="A1:F1"/>
    </sheetView>
  </sheetViews>
  <sheetFormatPr defaultColWidth="8.25" defaultRowHeight="14.25" customHeight="1"/>
  <cols>
    <col min="1" max="1" width="26.875" style="1" customWidth="1"/>
    <col min="2" max="3" width="18.5" style="1" customWidth="1"/>
    <col min="4" max="4" width="19.875" style="1" customWidth="1"/>
    <col min="5" max="6" width="18.5" style="1" customWidth="1"/>
    <col min="7" max="16384" width="8.25" style="1"/>
  </cols>
  <sheetData>
    <row r="1" spans="1:6" ht="26.1" customHeight="1">
      <c r="A1" s="127" t="s">
        <v>50</v>
      </c>
      <c r="B1" s="127"/>
      <c r="C1" s="127"/>
      <c r="D1" s="127"/>
      <c r="E1" s="127"/>
      <c r="F1" s="127"/>
    </row>
    <row r="2" spans="1:6" ht="18" customHeight="1">
      <c r="A2" s="57"/>
      <c r="B2" s="57"/>
      <c r="C2" s="57"/>
      <c r="D2" s="57"/>
      <c r="E2" s="58"/>
      <c r="F2" s="59" t="s">
        <v>1</v>
      </c>
    </row>
    <row r="3" spans="1:6" ht="51" customHeight="1">
      <c r="A3" s="60" t="s">
        <v>51</v>
      </c>
      <c r="B3" s="61" t="s">
        <v>52</v>
      </c>
      <c r="C3" s="61" t="s">
        <v>53</v>
      </c>
      <c r="D3" s="60" t="s">
        <v>54</v>
      </c>
      <c r="E3" s="61" t="s">
        <v>52</v>
      </c>
      <c r="F3" s="61" t="s">
        <v>53</v>
      </c>
    </row>
    <row r="4" spans="1:6" ht="33" customHeight="1">
      <c r="A4" s="62" t="s">
        <v>55</v>
      </c>
      <c r="B4" s="63">
        <v>19519</v>
      </c>
      <c r="C4" s="63">
        <v>22500</v>
      </c>
      <c r="D4" s="64" t="s">
        <v>56</v>
      </c>
      <c r="E4" s="63">
        <v>46230.974699999999</v>
      </c>
      <c r="F4" s="63">
        <v>48833.139252000001</v>
      </c>
    </row>
    <row r="5" spans="1:6" ht="33" customHeight="1">
      <c r="A5" s="62" t="s">
        <v>57</v>
      </c>
      <c r="B5" s="63">
        <v>103</v>
      </c>
      <c r="C5" s="63">
        <v>115</v>
      </c>
      <c r="D5" s="64" t="s">
        <v>58</v>
      </c>
      <c r="E5" s="63">
        <v>372</v>
      </c>
      <c r="F5" s="63">
        <v>400</v>
      </c>
    </row>
    <row r="6" spans="1:6" ht="33" customHeight="1">
      <c r="A6" s="62" t="s">
        <v>59</v>
      </c>
      <c r="B6" s="63">
        <v>21400</v>
      </c>
      <c r="C6" s="63">
        <v>23735</v>
      </c>
      <c r="D6" s="65" t="s">
        <v>60</v>
      </c>
      <c r="E6" s="63" t="s">
        <v>60</v>
      </c>
      <c r="F6" s="63" t="s">
        <v>60</v>
      </c>
    </row>
    <row r="7" spans="1:6" ht="33" customHeight="1">
      <c r="A7" s="62" t="s">
        <v>61</v>
      </c>
      <c r="B7" s="63">
        <v>1544</v>
      </c>
      <c r="C7" s="63">
        <v>1577.534457</v>
      </c>
      <c r="D7" s="65" t="s">
        <v>60</v>
      </c>
      <c r="E7" s="63" t="s">
        <v>60</v>
      </c>
      <c r="F7" s="63" t="s">
        <v>60</v>
      </c>
    </row>
    <row r="8" spans="1:6" ht="33" customHeight="1">
      <c r="A8" s="62" t="s">
        <v>62</v>
      </c>
      <c r="B8" s="63"/>
      <c r="C8" s="63">
        <v>0</v>
      </c>
      <c r="D8" s="64" t="s">
        <v>63</v>
      </c>
      <c r="E8" s="63"/>
      <c r="F8" s="63"/>
    </row>
    <row r="9" spans="1:6" ht="33" customHeight="1">
      <c r="A9" s="62" t="s">
        <v>64</v>
      </c>
      <c r="B9" s="63"/>
      <c r="C9" s="63">
        <v>0</v>
      </c>
      <c r="D9" s="64" t="s">
        <v>65</v>
      </c>
      <c r="E9" s="63"/>
      <c r="F9" s="63"/>
    </row>
    <row r="10" spans="1:6" ht="33" customHeight="1">
      <c r="A10" s="62" t="s">
        <v>66</v>
      </c>
      <c r="B10" s="63">
        <v>7</v>
      </c>
      <c r="C10" s="63">
        <v>7.3507959999999999</v>
      </c>
      <c r="D10" s="64" t="s">
        <v>67</v>
      </c>
      <c r="E10" s="63">
        <v>28</v>
      </c>
      <c r="F10" s="63">
        <v>30</v>
      </c>
    </row>
    <row r="11" spans="1:6" ht="33" customHeight="1">
      <c r="A11" s="62" t="s">
        <v>68</v>
      </c>
      <c r="B11" s="63">
        <f t="shared" ref="B11:C11" si="0">SUM(B4:B10)</f>
        <v>42573</v>
      </c>
      <c r="C11" s="63">
        <f t="shared" si="0"/>
        <v>47934.885253</v>
      </c>
      <c r="D11" s="64" t="s">
        <v>69</v>
      </c>
      <c r="E11" s="63">
        <f>SUM(E4:E10)</f>
        <v>46630.974699999999</v>
      </c>
      <c r="F11" s="63">
        <f>SUM(F4:F10)</f>
        <v>49263.139252000001</v>
      </c>
    </row>
    <row r="12" spans="1:6" ht="33" customHeight="1">
      <c r="A12" s="66" t="s">
        <v>60</v>
      </c>
      <c r="B12" s="63"/>
      <c r="C12" s="63"/>
      <c r="D12" s="64" t="s">
        <v>70</v>
      </c>
      <c r="E12" s="63">
        <f>B11-E11</f>
        <v>-4057.9747000000002</v>
      </c>
      <c r="F12" s="63">
        <f>C11-F11</f>
        <v>-1328.253999</v>
      </c>
    </row>
    <row r="13" spans="1:6" ht="33" customHeight="1">
      <c r="A13" s="67" t="s">
        <v>71</v>
      </c>
      <c r="B13" s="63">
        <v>6488</v>
      </c>
      <c r="C13" s="63">
        <f>B11+B13-E11</f>
        <v>2430.0252999999998</v>
      </c>
      <c r="D13" s="68" t="s">
        <v>72</v>
      </c>
      <c r="E13" s="63">
        <f>E12+B13</f>
        <v>2430.0252999999998</v>
      </c>
      <c r="F13" s="63">
        <f>C13+F12</f>
        <v>1101.771301</v>
      </c>
    </row>
    <row r="14" spans="1:6" ht="33" customHeight="1">
      <c r="A14" s="69" t="s">
        <v>73</v>
      </c>
      <c r="B14" s="63">
        <f t="shared" ref="B14:C14" si="1">B11+B13</f>
        <v>49061</v>
      </c>
      <c r="C14" s="63">
        <f t="shared" si="1"/>
        <v>50364.910553000002</v>
      </c>
      <c r="D14" s="70" t="s">
        <v>73</v>
      </c>
      <c r="E14" s="63">
        <f>E11+E13</f>
        <v>49061</v>
      </c>
      <c r="F14" s="63">
        <f>F11+F13</f>
        <v>50364.910553000002</v>
      </c>
    </row>
  </sheetData>
  <mergeCells count="1">
    <mergeCell ref="A1:F1"/>
  </mergeCells>
  <phoneticPr fontId="27" type="noConversion"/>
  <printOptions horizontalCentered="1"/>
  <pageMargins left="0.78680555555555598" right="0.78680555555555598" top="0.78680555555555598" bottom="0.78680555555555598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F17"/>
  <sheetViews>
    <sheetView showZeros="0" workbookViewId="0">
      <selection sqref="A1:F1"/>
    </sheetView>
  </sheetViews>
  <sheetFormatPr defaultColWidth="8.25" defaultRowHeight="14.25" customHeight="1"/>
  <cols>
    <col min="1" max="1" width="21.75" style="1" customWidth="1"/>
    <col min="2" max="2" width="19.25" style="1" customWidth="1"/>
    <col min="3" max="3" width="17.375" style="1" customWidth="1"/>
    <col min="4" max="4" width="23.75" style="1" customWidth="1"/>
    <col min="5" max="6" width="19.25" style="1" customWidth="1"/>
    <col min="7" max="16384" width="8.25" style="1"/>
  </cols>
  <sheetData>
    <row r="1" spans="1:6" ht="26.1" customHeight="1">
      <c r="A1" s="127" t="s">
        <v>74</v>
      </c>
      <c r="B1" s="127"/>
      <c r="C1" s="127"/>
      <c r="D1" s="127"/>
      <c r="E1" s="127"/>
      <c r="F1" s="127"/>
    </row>
    <row r="2" spans="1:6" ht="18" customHeight="1">
      <c r="A2" s="42"/>
      <c r="B2" s="42"/>
      <c r="C2" s="42"/>
      <c r="D2" s="42"/>
      <c r="E2" s="43"/>
      <c r="F2" s="44" t="s">
        <v>1</v>
      </c>
    </row>
    <row r="3" spans="1:6" ht="45.95" customHeight="1">
      <c r="A3" s="45" t="s">
        <v>2</v>
      </c>
      <c r="B3" s="46" t="s">
        <v>52</v>
      </c>
      <c r="C3" s="46" t="s">
        <v>53</v>
      </c>
      <c r="D3" s="45" t="s">
        <v>75</v>
      </c>
      <c r="E3" s="46" t="s">
        <v>52</v>
      </c>
      <c r="F3" s="46" t="s">
        <v>53</v>
      </c>
    </row>
    <row r="4" spans="1:6" ht="27" customHeight="1">
      <c r="A4" s="47" t="s">
        <v>76</v>
      </c>
      <c r="B4" s="48">
        <v>1200</v>
      </c>
      <c r="C4" s="48">
        <v>1996.0703900000001</v>
      </c>
      <c r="D4" s="49" t="s">
        <v>77</v>
      </c>
      <c r="E4" s="48">
        <v>1250</v>
      </c>
      <c r="F4" s="48">
        <v>1231.0704000000001</v>
      </c>
    </row>
    <row r="5" spans="1:6" ht="27" customHeight="1">
      <c r="A5" s="47" t="s">
        <v>57</v>
      </c>
      <c r="B5" s="48">
        <v>53</v>
      </c>
      <c r="C5" s="48">
        <v>41.818100000000001</v>
      </c>
      <c r="D5" s="49" t="s">
        <v>78</v>
      </c>
      <c r="E5" s="48">
        <v>284</v>
      </c>
      <c r="F5" s="48">
        <v>330.46118999999999</v>
      </c>
    </row>
    <row r="6" spans="1:6" ht="27" customHeight="1">
      <c r="A6" s="47" t="s">
        <v>59</v>
      </c>
      <c r="B6" s="48">
        <v>0</v>
      </c>
      <c r="C6" s="48">
        <v>0</v>
      </c>
      <c r="D6" s="49" t="s">
        <v>79</v>
      </c>
      <c r="E6" s="48">
        <v>0</v>
      </c>
      <c r="F6" s="48">
        <v>0</v>
      </c>
    </row>
    <row r="7" spans="1:6" ht="27" customHeight="1">
      <c r="A7" s="50" t="s">
        <v>60</v>
      </c>
      <c r="B7" s="50" t="s">
        <v>60</v>
      </c>
      <c r="C7" s="50" t="s">
        <v>60</v>
      </c>
      <c r="D7" s="49" t="s">
        <v>80</v>
      </c>
      <c r="E7" s="48">
        <v>32</v>
      </c>
      <c r="F7" s="48">
        <v>32</v>
      </c>
    </row>
    <row r="8" spans="1:6" ht="27" customHeight="1">
      <c r="A8" s="51" t="s">
        <v>60</v>
      </c>
      <c r="B8" s="50" t="s">
        <v>60</v>
      </c>
      <c r="C8" s="50" t="s">
        <v>60</v>
      </c>
      <c r="D8" s="49" t="s">
        <v>81</v>
      </c>
      <c r="E8" s="48">
        <v>900</v>
      </c>
      <c r="F8" s="48">
        <v>805.55</v>
      </c>
    </row>
    <row r="9" spans="1:6" ht="27" customHeight="1">
      <c r="A9" s="52" t="s">
        <v>60</v>
      </c>
      <c r="B9" s="50" t="s">
        <v>60</v>
      </c>
      <c r="C9" s="50" t="s">
        <v>60</v>
      </c>
      <c r="D9" s="49" t="s">
        <v>82</v>
      </c>
      <c r="E9" s="48">
        <v>43.357599999999998</v>
      </c>
      <c r="F9" s="48">
        <v>4.4550000000000001</v>
      </c>
    </row>
    <row r="10" spans="1:6" ht="27" customHeight="1">
      <c r="A10" s="47" t="s">
        <v>61</v>
      </c>
      <c r="B10" s="48">
        <v>0</v>
      </c>
      <c r="C10" s="48">
        <v>0</v>
      </c>
      <c r="D10" s="49" t="s">
        <v>83</v>
      </c>
      <c r="E10" s="48">
        <v>0</v>
      </c>
      <c r="F10" s="48">
        <v>0</v>
      </c>
    </row>
    <row r="11" spans="1:6" ht="27" customHeight="1">
      <c r="A11" s="47" t="s">
        <v>62</v>
      </c>
      <c r="B11" s="48">
        <v>75.3</v>
      </c>
      <c r="C11" s="48">
        <v>1500</v>
      </c>
      <c r="D11" s="53" t="s">
        <v>84</v>
      </c>
      <c r="E11" s="48">
        <v>0</v>
      </c>
      <c r="F11" s="48">
        <v>0</v>
      </c>
    </row>
    <row r="12" spans="1:6" ht="27" customHeight="1">
      <c r="A12" s="47" t="s">
        <v>64</v>
      </c>
      <c r="B12" s="48">
        <v>279</v>
      </c>
      <c r="C12" s="48">
        <v>202.85</v>
      </c>
      <c r="D12" s="53" t="s">
        <v>85</v>
      </c>
      <c r="E12" s="48">
        <v>246</v>
      </c>
      <c r="F12" s="48">
        <v>153.19999999999999</v>
      </c>
    </row>
    <row r="13" spans="1:6" ht="27" customHeight="1">
      <c r="A13" s="47" t="s">
        <v>66</v>
      </c>
      <c r="B13" s="48">
        <v>18.756599999999999</v>
      </c>
      <c r="C13" s="48">
        <v>0</v>
      </c>
      <c r="D13" s="49" t="s">
        <v>86</v>
      </c>
      <c r="E13" s="48">
        <v>623.85879999999997</v>
      </c>
      <c r="F13" s="48">
        <v>84</v>
      </c>
    </row>
    <row r="14" spans="1:6" ht="27" customHeight="1">
      <c r="A14" s="47" t="s">
        <v>68</v>
      </c>
      <c r="B14" s="48">
        <f t="shared" ref="B14:C14" si="0">SUM(B4:B13)</f>
        <v>1626.0565999999999</v>
      </c>
      <c r="C14" s="48">
        <f t="shared" si="0"/>
        <v>3740.7384900000002</v>
      </c>
      <c r="D14" s="53" t="s">
        <v>87</v>
      </c>
      <c r="E14" s="54">
        <f>SUM(E4:E13)</f>
        <v>3379.2163999999998</v>
      </c>
      <c r="F14" s="54">
        <f>SUM(F4:F13)</f>
        <v>2640.73659</v>
      </c>
    </row>
    <row r="15" spans="1:6" ht="27" customHeight="1">
      <c r="A15" s="52" t="s">
        <v>60</v>
      </c>
      <c r="B15" s="48"/>
      <c r="C15" s="48"/>
      <c r="D15" s="53" t="s">
        <v>88</v>
      </c>
      <c r="E15" s="55">
        <f>B14-E14</f>
        <v>-1753.1597999999999</v>
      </c>
      <c r="F15" s="55">
        <f>C14-F14</f>
        <v>1100.0019</v>
      </c>
    </row>
    <row r="16" spans="1:6" ht="27" customHeight="1">
      <c r="A16" s="47" t="s">
        <v>71</v>
      </c>
      <c r="B16" s="48">
        <v>5362.506883</v>
      </c>
      <c r="C16" s="48">
        <v>3609.3470830000001</v>
      </c>
      <c r="D16" s="53" t="s">
        <v>89</v>
      </c>
      <c r="E16" s="54">
        <f>E15+B16</f>
        <v>3609.3470830000001</v>
      </c>
      <c r="F16" s="54">
        <f>F15+C16</f>
        <v>4709.3489829999999</v>
      </c>
    </row>
    <row r="17" spans="1:6" ht="27" customHeight="1">
      <c r="A17" s="52" t="s">
        <v>73</v>
      </c>
      <c r="B17" s="48">
        <f t="shared" ref="B17:C17" si="1">B14+B16</f>
        <v>6988.5634829999999</v>
      </c>
      <c r="C17" s="48">
        <f t="shared" si="1"/>
        <v>7350.0855730000003</v>
      </c>
      <c r="D17" s="56" t="s">
        <v>73</v>
      </c>
      <c r="E17" s="48">
        <f>E14+E16</f>
        <v>6988.5634829999999</v>
      </c>
      <c r="F17" s="48">
        <f>F14+F16</f>
        <v>7350.0855730000003</v>
      </c>
    </row>
  </sheetData>
  <mergeCells count="1">
    <mergeCell ref="A1:F1"/>
  </mergeCells>
  <phoneticPr fontId="27" type="noConversion"/>
  <printOptions horizontalCentered="1"/>
  <pageMargins left="0.78680555555555598" right="0.78680555555555598" top="0.78680555555555598" bottom="0.78680555555555598" header="0.51180555555555596" footer="0.51180555555555596"/>
  <pageSetup paperSize="9" orientation="landscape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N15"/>
  <sheetViews>
    <sheetView workbookViewId="0">
      <selection sqref="A1:N1"/>
    </sheetView>
  </sheetViews>
  <sheetFormatPr defaultColWidth="8.25" defaultRowHeight="14.25" customHeight="1"/>
  <cols>
    <col min="1" max="1" width="15.75" style="1" customWidth="1"/>
    <col min="2" max="14" width="8.75" style="1" customWidth="1"/>
    <col min="15" max="16384" width="8.25" style="1"/>
  </cols>
  <sheetData>
    <row r="1" spans="1:14" ht="28.5" customHeight="1">
      <c r="A1" s="127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4.25" customHeight="1">
      <c r="A2" s="28"/>
      <c r="B2" s="28"/>
      <c r="C2" s="28"/>
      <c r="D2" s="28"/>
      <c r="E2" s="29"/>
      <c r="F2" s="29"/>
      <c r="G2" s="29"/>
      <c r="H2" s="29"/>
      <c r="I2" s="29"/>
      <c r="J2" s="29"/>
      <c r="K2" s="39"/>
      <c r="L2" s="40"/>
      <c r="M2" s="41"/>
      <c r="N2" s="41" t="s">
        <v>1</v>
      </c>
    </row>
    <row r="3" spans="1:14" ht="36.950000000000003" customHeight="1">
      <c r="A3" s="123" t="s">
        <v>91</v>
      </c>
      <c r="B3" s="118" t="s">
        <v>92</v>
      </c>
      <c r="C3" s="119"/>
      <c r="D3" s="119"/>
      <c r="E3" s="120" t="s">
        <v>93</v>
      </c>
      <c r="F3" s="120"/>
      <c r="G3" s="120"/>
      <c r="H3" s="125" t="s">
        <v>94</v>
      </c>
      <c r="I3" s="120" t="s">
        <v>92</v>
      </c>
      <c r="J3" s="120"/>
      <c r="K3" s="120"/>
      <c r="L3" s="121" t="s">
        <v>93</v>
      </c>
      <c r="M3" s="119"/>
      <c r="N3" s="122"/>
    </row>
    <row r="4" spans="1:14" ht="71.099999999999994" customHeight="1">
      <c r="A4" s="124"/>
      <c r="B4" s="15" t="s">
        <v>95</v>
      </c>
      <c r="C4" s="30" t="s">
        <v>96</v>
      </c>
      <c r="D4" s="30" t="s">
        <v>97</v>
      </c>
      <c r="E4" s="31" t="s">
        <v>95</v>
      </c>
      <c r="F4" s="30" t="s">
        <v>96</v>
      </c>
      <c r="G4" s="30" t="s">
        <v>97</v>
      </c>
      <c r="H4" s="126"/>
      <c r="I4" s="15" t="s">
        <v>95</v>
      </c>
      <c r="J4" s="30" t="s">
        <v>96</v>
      </c>
      <c r="K4" s="30" t="s">
        <v>97</v>
      </c>
      <c r="L4" s="31" t="s">
        <v>95</v>
      </c>
      <c r="M4" s="30" t="s">
        <v>96</v>
      </c>
      <c r="N4" s="30" t="s">
        <v>97</v>
      </c>
    </row>
    <row r="5" spans="1:14" ht="38.1" customHeight="1">
      <c r="A5" s="16" t="s">
        <v>98</v>
      </c>
      <c r="B5" s="32">
        <f t="shared" ref="B5:B11" si="0">SUM(C5:D5)</f>
        <v>132026</v>
      </c>
      <c r="C5" s="33">
        <v>77671</v>
      </c>
      <c r="D5" s="33">
        <v>54355</v>
      </c>
      <c r="E5" s="32">
        <f t="shared" ref="E5:E11" si="1">SUM(F5:G5)</f>
        <v>136717</v>
      </c>
      <c r="F5" s="33">
        <v>80905</v>
      </c>
      <c r="G5" s="32">
        <v>55812</v>
      </c>
      <c r="H5" s="34" t="s">
        <v>99</v>
      </c>
      <c r="I5" s="32">
        <f t="shared" ref="I5:I9" si="2">SUM(J5:K5)</f>
        <v>131010</v>
      </c>
      <c r="J5" s="33">
        <v>79558</v>
      </c>
      <c r="K5" s="33">
        <v>51452</v>
      </c>
      <c r="L5" s="32">
        <f t="shared" ref="L5:L9" si="3">SUM(M5:N5)</f>
        <v>137562</v>
      </c>
      <c r="M5" s="33">
        <v>82621</v>
      </c>
      <c r="N5" s="32">
        <v>54941</v>
      </c>
    </row>
    <row r="6" spans="1:14" ht="27.95" customHeight="1">
      <c r="A6" s="35" t="s">
        <v>57</v>
      </c>
      <c r="B6" s="32">
        <f t="shared" si="0"/>
        <v>3550</v>
      </c>
      <c r="C6" s="33">
        <v>3057</v>
      </c>
      <c r="D6" s="33">
        <v>493</v>
      </c>
      <c r="E6" s="32">
        <f t="shared" si="1"/>
        <v>3732</v>
      </c>
      <c r="F6" s="32">
        <v>3141</v>
      </c>
      <c r="G6" s="32">
        <v>591</v>
      </c>
      <c r="H6" s="34" t="s">
        <v>100</v>
      </c>
      <c r="I6" s="32">
        <f t="shared" si="2"/>
        <v>0</v>
      </c>
      <c r="J6" s="33"/>
      <c r="K6" s="33"/>
      <c r="L6" s="32">
        <f t="shared" si="3"/>
        <v>0</v>
      </c>
      <c r="M6" s="33"/>
      <c r="N6" s="32"/>
    </row>
    <row r="7" spans="1:14" ht="27.95" customHeight="1">
      <c r="A7" s="35" t="s">
        <v>59</v>
      </c>
      <c r="B7" s="32">
        <f t="shared" si="0"/>
        <v>0</v>
      </c>
      <c r="C7" s="32"/>
      <c r="D7" s="32"/>
      <c r="E7" s="32">
        <f t="shared" si="1"/>
        <v>260</v>
      </c>
      <c r="F7" s="32">
        <v>260</v>
      </c>
      <c r="G7" s="32"/>
      <c r="H7" s="34" t="s">
        <v>101</v>
      </c>
      <c r="I7" s="32">
        <f t="shared" si="2"/>
        <v>654</v>
      </c>
      <c r="J7" s="32"/>
      <c r="K7" s="32">
        <v>654</v>
      </c>
      <c r="L7" s="32">
        <f t="shared" si="3"/>
        <v>697</v>
      </c>
      <c r="M7" s="32"/>
      <c r="N7" s="32">
        <v>697</v>
      </c>
    </row>
    <row r="8" spans="1:14" ht="27.95" customHeight="1">
      <c r="A8" s="35" t="s">
        <v>102</v>
      </c>
      <c r="B8" s="32">
        <f t="shared" si="0"/>
        <v>11621</v>
      </c>
      <c r="C8" s="32">
        <v>152</v>
      </c>
      <c r="D8" s="32">
        <v>11469</v>
      </c>
      <c r="E8" s="32">
        <f t="shared" si="1"/>
        <v>11245</v>
      </c>
      <c r="F8" s="32"/>
      <c r="G8" s="32">
        <v>11245</v>
      </c>
      <c r="H8" s="34" t="s">
        <v>103</v>
      </c>
      <c r="I8" s="32">
        <f t="shared" si="2"/>
        <v>0</v>
      </c>
      <c r="J8" s="32"/>
      <c r="K8" s="32"/>
      <c r="L8" s="32">
        <f t="shared" si="3"/>
        <v>0</v>
      </c>
      <c r="M8" s="32"/>
      <c r="N8" s="32"/>
    </row>
    <row r="9" spans="1:14" ht="27.95" customHeight="1">
      <c r="A9" s="35" t="s">
        <v>104</v>
      </c>
      <c r="B9" s="32">
        <f t="shared" si="0"/>
        <v>203</v>
      </c>
      <c r="C9" s="32"/>
      <c r="D9" s="32">
        <v>203</v>
      </c>
      <c r="E9" s="32">
        <f t="shared" si="1"/>
        <v>172</v>
      </c>
      <c r="F9" s="32"/>
      <c r="G9" s="32">
        <v>172</v>
      </c>
      <c r="H9" s="34" t="s">
        <v>105</v>
      </c>
      <c r="I9" s="32">
        <f t="shared" si="2"/>
        <v>0</v>
      </c>
      <c r="J9" s="32"/>
      <c r="K9" s="32"/>
      <c r="L9" s="32">
        <f t="shared" si="3"/>
        <v>7767</v>
      </c>
      <c r="M9" s="32">
        <v>7767</v>
      </c>
      <c r="N9" s="32"/>
    </row>
    <row r="10" spans="1:14" ht="27.95" customHeight="1">
      <c r="A10" s="35" t="s">
        <v>106</v>
      </c>
      <c r="B10" s="32">
        <f t="shared" si="0"/>
        <v>0</v>
      </c>
      <c r="C10" s="32"/>
      <c r="D10" s="32"/>
      <c r="E10" s="32">
        <f t="shared" si="1"/>
        <v>0</v>
      </c>
      <c r="F10" s="32"/>
      <c r="G10" s="32"/>
      <c r="H10" s="34"/>
      <c r="I10" s="37"/>
      <c r="J10" s="32"/>
      <c r="K10" s="32"/>
      <c r="L10" s="37"/>
      <c r="M10" s="32"/>
      <c r="N10" s="32"/>
    </row>
    <row r="11" spans="1:14" ht="27.95" customHeight="1">
      <c r="A11" s="35" t="s">
        <v>107</v>
      </c>
      <c r="B11" s="32">
        <f t="shared" si="0"/>
        <v>0</v>
      </c>
      <c r="C11" s="32"/>
      <c r="D11" s="32"/>
      <c r="E11" s="32">
        <f t="shared" si="1"/>
        <v>7767</v>
      </c>
      <c r="F11" s="32">
        <v>7767</v>
      </c>
      <c r="G11" s="32"/>
      <c r="H11" s="34"/>
      <c r="I11" s="37"/>
      <c r="J11" s="32"/>
      <c r="K11" s="32"/>
      <c r="L11" s="37"/>
      <c r="M11" s="32"/>
      <c r="N11" s="32"/>
    </row>
    <row r="12" spans="1:14" ht="27.95" customHeight="1">
      <c r="A12" s="35" t="s">
        <v>68</v>
      </c>
      <c r="B12" s="32">
        <f t="shared" ref="B12:G12" si="4">SUM(B5:B11)</f>
        <v>147400</v>
      </c>
      <c r="C12" s="32">
        <f t="shared" si="4"/>
        <v>80880</v>
      </c>
      <c r="D12" s="32">
        <f t="shared" si="4"/>
        <v>66520</v>
      </c>
      <c r="E12" s="32">
        <f t="shared" si="4"/>
        <v>159893</v>
      </c>
      <c r="F12" s="32">
        <f t="shared" si="4"/>
        <v>92073</v>
      </c>
      <c r="G12" s="32">
        <f t="shared" si="4"/>
        <v>67820</v>
      </c>
      <c r="H12" s="34" t="s">
        <v>69</v>
      </c>
      <c r="I12" s="32">
        <f t="shared" ref="I12:N12" si="5">SUM(I5:I11)</f>
        <v>131664</v>
      </c>
      <c r="J12" s="32">
        <f t="shared" si="5"/>
        <v>79558</v>
      </c>
      <c r="K12" s="32">
        <f t="shared" si="5"/>
        <v>52106</v>
      </c>
      <c r="L12" s="32">
        <f t="shared" si="5"/>
        <v>146026</v>
      </c>
      <c r="M12" s="32">
        <f t="shared" si="5"/>
        <v>90388</v>
      </c>
      <c r="N12" s="32">
        <f t="shared" si="5"/>
        <v>55638</v>
      </c>
    </row>
    <row r="13" spans="1:14" ht="27.95" customHeight="1">
      <c r="A13" s="35"/>
      <c r="B13" s="32"/>
      <c r="C13" s="32"/>
      <c r="D13" s="32"/>
      <c r="E13" s="32"/>
      <c r="F13" s="32"/>
      <c r="G13" s="32"/>
      <c r="H13" s="34" t="s">
        <v>70</v>
      </c>
      <c r="I13" s="32">
        <f t="shared" ref="I13:N13" si="6">B12-I12</f>
        <v>15736</v>
      </c>
      <c r="J13" s="32">
        <f t="shared" si="6"/>
        <v>1322</v>
      </c>
      <c r="K13" s="32">
        <f t="shared" si="6"/>
        <v>14414</v>
      </c>
      <c r="L13" s="32">
        <f t="shared" si="6"/>
        <v>13867</v>
      </c>
      <c r="M13" s="32">
        <f t="shared" si="6"/>
        <v>1685</v>
      </c>
      <c r="N13" s="32">
        <f t="shared" si="6"/>
        <v>12182</v>
      </c>
    </row>
    <row r="14" spans="1:14" ht="27.95" customHeight="1">
      <c r="A14" s="35" t="s">
        <v>71</v>
      </c>
      <c r="B14" s="32">
        <f>C14+D14</f>
        <v>216978</v>
      </c>
      <c r="C14" s="33">
        <v>133270</v>
      </c>
      <c r="D14" s="33">
        <v>83708</v>
      </c>
      <c r="E14" s="32">
        <f>F14+G14</f>
        <v>232714</v>
      </c>
      <c r="F14" s="32">
        <v>134592</v>
      </c>
      <c r="G14" s="32">
        <v>98122</v>
      </c>
      <c r="H14" s="34" t="s">
        <v>72</v>
      </c>
      <c r="I14" s="32">
        <f t="shared" ref="I14:N14" si="7">B14+I13</f>
        <v>232714</v>
      </c>
      <c r="J14" s="32">
        <f t="shared" si="7"/>
        <v>134592</v>
      </c>
      <c r="K14" s="32">
        <f t="shared" si="7"/>
        <v>98122</v>
      </c>
      <c r="L14" s="32">
        <f t="shared" si="7"/>
        <v>246581</v>
      </c>
      <c r="M14" s="32">
        <f t="shared" si="7"/>
        <v>136277</v>
      </c>
      <c r="N14" s="32">
        <f t="shared" si="7"/>
        <v>110304</v>
      </c>
    </row>
    <row r="15" spans="1:14" ht="27.95" customHeight="1">
      <c r="A15" s="36" t="s">
        <v>108</v>
      </c>
      <c r="B15" s="37">
        <f t="shared" ref="B15:G15" si="8">B12+B14</f>
        <v>364378</v>
      </c>
      <c r="C15" s="37">
        <f t="shared" si="8"/>
        <v>214150</v>
      </c>
      <c r="D15" s="37">
        <f t="shared" si="8"/>
        <v>150228</v>
      </c>
      <c r="E15" s="37">
        <f t="shared" si="8"/>
        <v>392607</v>
      </c>
      <c r="F15" s="37">
        <f t="shared" si="8"/>
        <v>226665</v>
      </c>
      <c r="G15" s="37">
        <f t="shared" si="8"/>
        <v>165942</v>
      </c>
      <c r="H15" s="38" t="s">
        <v>109</v>
      </c>
      <c r="I15" s="37">
        <f t="shared" ref="I15:N15" si="9">I12+I14</f>
        <v>364378</v>
      </c>
      <c r="J15" s="37">
        <f t="shared" si="9"/>
        <v>214150</v>
      </c>
      <c r="K15" s="37">
        <f t="shared" si="9"/>
        <v>150228</v>
      </c>
      <c r="L15" s="37">
        <f t="shared" si="9"/>
        <v>392607</v>
      </c>
      <c r="M15" s="37">
        <f t="shared" si="9"/>
        <v>226665</v>
      </c>
      <c r="N15" s="37">
        <f t="shared" si="9"/>
        <v>165942</v>
      </c>
    </row>
  </sheetData>
  <mergeCells count="7">
    <mergeCell ref="A1:N1"/>
    <mergeCell ref="B3:D3"/>
    <mergeCell ref="E3:G3"/>
    <mergeCell ref="I3:K3"/>
    <mergeCell ref="L3:N3"/>
    <mergeCell ref="A3:A4"/>
    <mergeCell ref="H3:H4"/>
  </mergeCells>
  <phoneticPr fontId="27" type="noConversion"/>
  <printOptions horizontalCentered="1"/>
  <pageMargins left="0.43263888888888902" right="0.43263888888888902" top="0.78680555555555598" bottom="0.78680555555555598" header="0.51180555555555596" footer="0.51180555555555596"/>
  <pageSetup paperSize="9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0"/>
  </sheetPr>
  <dimension ref="A1:F15"/>
  <sheetViews>
    <sheetView workbookViewId="0">
      <selection sqref="A1:F1"/>
    </sheetView>
  </sheetViews>
  <sheetFormatPr defaultColWidth="8.25" defaultRowHeight="12"/>
  <cols>
    <col min="1" max="1" width="23.5" style="1" customWidth="1"/>
    <col min="2" max="2" width="18.625" style="1" customWidth="1"/>
    <col min="3" max="3" width="17.75" style="1" customWidth="1"/>
    <col min="4" max="4" width="25.375" style="1" customWidth="1"/>
    <col min="5" max="6" width="17.75" style="1" customWidth="1"/>
    <col min="7" max="16384" width="8.25" style="1"/>
  </cols>
  <sheetData>
    <row r="1" spans="1:6" ht="26.1" customHeight="1">
      <c r="A1" s="127" t="s">
        <v>110</v>
      </c>
      <c r="B1" s="127"/>
      <c r="C1" s="127"/>
      <c r="D1" s="127"/>
      <c r="E1" s="127"/>
      <c r="F1" s="127"/>
    </row>
    <row r="2" spans="1:6" ht="18" customHeight="1">
      <c r="A2" s="11"/>
      <c r="B2" s="11"/>
      <c r="C2" s="11"/>
      <c r="D2" s="12"/>
      <c r="E2" s="11"/>
      <c r="F2" s="13" t="s">
        <v>1</v>
      </c>
    </row>
    <row r="3" spans="1:6" ht="38.1" customHeight="1">
      <c r="A3" s="14" t="s">
        <v>2</v>
      </c>
      <c r="B3" s="15" t="s">
        <v>111</v>
      </c>
      <c r="C3" s="15" t="s">
        <v>93</v>
      </c>
      <c r="D3" s="15" t="s">
        <v>2</v>
      </c>
      <c r="E3" s="15" t="s">
        <v>111</v>
      </c>
      <c r="F3" s="15" t="s">
        <v>93</v>
      </c>
    </row>
    <row r="4" spans="1:6" ht="32.1" customHeight="1">
      <c r="A4" s="16" t="s">
        <v>98</v>
      </c>
      <c r="B4" s="17">
        <v>98988</v>
      </c>
      <c r="C4" s="17">
        <v>110921</v>
      </c>
      <c r="D4" s="18" t="s">
        <v>99</v>
      </c>
      <c r="E4" s="17">
        <v>309021</v>
      </c>
      <c r="F4" s="17">
        <v>313655</v>
      </c>
    </row>
    <row r="5" spans="1:6" ht="32.1" customHeight="1">
      <c r="A5" s="19" t="s">
        <v>60</v>
      </c>
      <c r="B5" s="17" t="s">
        <v>60</v>
      </c>
      <c r="C5" s="17" t="s">
        <v>60</v>
      </c>
      <c r="D5" s="18" t="s">
        <v>112</v>
      </c>
      <c r="E5" s="17">
        <v>24510</v>
      </c>
      <c r="F5" s="17">
        <v>25749</v>
      </c>
    </row>
    <row r="6" spans="1:6" ht="32.1" customHeight="1">
      <c r="A6" s="20" t="s">
        <v>113</v>
      </c>
      <c r="B6" s="17">
        <v>217614</v>
      </c>
      <c r="C6" s="17">
        <v>229764</v>
      </c>
      <c r="D6" s="18" t="s">
        <v>114</v>
      </c>
      <c r="E6" s="17">
        <v>0</v>
      </c>
      <c r="F6" s="17">
        <v>0</v>
      </c>
    </row>
    <row r="7" spans="1:6" ht="32.1" customHeight="1">
      <c r="A7" s="20" t="s">
        <v>115</v>
      </c>
      <c r="B7" s="17">
        <v>2176</v>
      </c>
      <c r="C7" s="17">
        <v>1997</v>
      </c>
      <c r="D7" s="21" t="s">
        <v>60</v>
      </c>
      <c r="E7" s="17" t="s">
        <v>60</v>
      </c>
      <c r="F7" s="17" t="s">
        <v>60</v>
      </c>
    </row>
    <row r="8" spans="1:6" ht="32.1" customHeight="1">
      <c r="A8" s="20" t="s">
        <v>102</v>
      </c>
      <c r="B8" s="17">
        <v>258</v>
      </c>
      <c r="C8" s="17">
        <v>126</v>
      </c>
      <c r="D8" s="21" t="s">
        <v>60</v>
      </c>
      <c r="E8" s="17" t="s">
        <v>60</v>
      </c>
      <c r="F8" s="17" t="s">
        <v>60</v>
      </c>
    </row>
    <row r="9" spans="1:6" ht="32.1" customHeight="1">
      <c r="A9" s="20" t="s">
        <v>116</v>
      </c>
      <c r="B9" s="17">
        <f>B4+B6+B7+B8</f>
        <v>319036</v>
      </c>
      <c r="C9" s="17">
        <f>C4+C6+C7+C8</f>
        <v>342808</v>
      </c>
      <c r="D9" s="18" t="s">
        <v>117</v>
      </c>
      <c r="E9" s="17">
        <f>E4+E5+E6</f>
        <v>333531</v>
      </c>
      <c r="F9" s="17">
        <f>F4+F5+F6</f>
        <v>339404</v>
      </c>
    </row>
    <row r="10" spans="1:6" ht="32.1" customHeight="1">
      <c r="A10" s="20" t="s">
        <v>106</v>
      </c>
      <c r="B10" s="17">
        <v>0</v>
      </c>
      <c r="C10" s="17">
        <v>0</v>
      </c>
      <c r="D10" s="18" t="s">
        <v>118</v>
      </c>
      <c r="E10" s="17">
        <v>0</v>
      </c>
      <c r="F10" s="17">
        <v>0</v>
      </c>
    </row>
    <row r="11" spans="1:6" ht="32.1" customHeight="1">
      <c r="A11" s="22" t="s">
        <v>107</v>
      </c>
      <c r="B11" s="17">
        <v>0</v>
      </c>
      <c r="C11" s="17">
        <v>31716</v>
      </c>
      <c r="D11" s="18" t="s">
        <v>119</v>
      </c>
      <c r="E11" s="17">
        <v>0</v>
      </c>
      <c r="F11" s="17">
        <v>31716</v>
      </c>
    </row>
    <row r="12" spans="1:6" ht="32.1" customHeight="1">
      <c r="A12" s="23" t="s">
        <v>68</v>
      </c>
      <c r="B12" s="17">
        <f t="shared" ref="B12:C12" si="0">B9+B10+B11</f>
        <v>319036</v>
      </c>
      <c r="C12" s="17">
        <f t="shared" si="0"/>
        <v>374524</v>
      </c>
      <c r="D12" s="18" t="s">
        <v>120</v>
      </c>
      <c r="E12" s="17">
        <f>E9+E10+E11</f>
        <v>333531</v>
      </c>
      <c r="F12" s="17">
        <f>F9+F10+F11</f>
        <v>371120</v>
      </c>
    </row>
    <row r="13" spans="1:6" ht="32.1" customHeight="1">
      <c r="A13" s="24" t="s">
        <v>60</v>
      </c>
      <c r="B13" s="17" t="s">
        <v>60</v>
      </c>
      <c r="C13" s="17" t="s">
        <v>60</v>
      </c>
      <c r="D13" s="18" t="s">
        <v>121</v>
      </c>
      <c r="E13" s="17">
        <f>B12-E12</f>
        <v>-14495</v>
      </c>
      <c r="F13" s="17">
        <f>C12-F12</f>
        <v>3404</v>
      </c>
    </row>
    <row r="14" spans="1:6" ht="32.1" customHeight="1">
      <c r="A14" s="25" t="s">
        <v>71</v>
      </c>
      <c r="B14" s="17">
        <v>117434</v>
      </c>
      <c r="C14" s="17">
        <f>E14</f>
        <v>102939</v>
      </c>
      <c r="D14" s="18" t="s">
        <v>122</v>
      </c>
      <c r="E14" s="17">
        <f>B14+E13</f>
        <v>102939</v>
      </c>
      <c r="F14" s="17">
        <f>C14+F13</f>
        <v>106343</v>
      </c>
    </row>
    <row r="15" spans="1:6" ht="32.1" customHeight="1">
      <c r="A15" s="26" t="s">
        <v>73</v>
      </c>
      <c r="B15" s="17">
        <f t="shared" ref="B15:C15" si="1">B12+B14</f>
        <v>436470</v>
      </c>
      <c r="C15" s="17">
        <f t="shared" si="1"/>
        <v>477463</v>
      </c>
      <c r="D15" s="27" t="s">
        <v>73</v>
      </c>
      <c r="E15" s="17">
        <f>E12+E14</f>
        <v>436470</v>
      </c>
      <c r="F15" s="17">
        <f>F12+F14</f>
        <v>477463</v>
      </c>
    </row>
  </sheetData>
  <mergeCells count="1">
    <mergeCell ref="A1:F1"/>
  </mergeCells>
  <phoneticPr fontId="27" type="noConversion"/>
  <printOptions horizontalCentered="1"/>
  <pageMargins left="0.78680555555555598" right="0.78680555555555598" top="0.78680555555555598" bottom="0.78680555555555598" header="0.51180555555555596" footer="0.5118055555555559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0"/>
  </sheetPr>
  <dimension ref="A1:F14"/>
  <sheetViews>
    <sheetView showZeros="0" workbookViewId="0">
      <selection activeCell="C7" sqref="C7"/>
    </sheetView>
  </sheetViews>
  <sheetFormatPr defaultColWidth="8.25" defaultRowHeight="14.25" customHeight="1"/>
  <cols>
    <col min="1" max="1" width="20.5" style="1" customWidth="1"/>
    <col min="2" max="3" width="19.75" style="1" customWidth="1"/>
    <col min="4" max="4" width="20.625" style="1" customWidth="1"/>
    <col min="5" max="5" width="20" style="1" customWidth="1"/>
    <col min="6" max="6" width="20.5" style="1" customWidth="1"/>
    <col min="7" max="16384" width="8.25" style="1"/>
  </cols>
  <sheetData>
    <row r="1" spans="1:6" ht="30.75" customHeight="1">
      <c r="A1" s="127" t="s">
        <v>123</v>
      </c>
      <c r="B1" s="127"/>
      <c r="C1" s="127"/>
      <c r="D1" s="127"/>
      <c r="E1" s="127"/>
      <c r="F1" s="127"/>
    </row>
    <row r="2" spans="1:6" ht="19.5" customHeight="1">
      <c r="A2" s="2"/>
      <c r="B2" s="2"/>
      <c r="C2" s="2"/>
      <c r="D2" s="2"/>
      <c r="E2" s="3"/>
      <c r="F2" s="4" t="s">
        <v>1</v>
      </c>
    </row>
    <row r="3" spans="1:6" ht="45.75" customHeight="1">
      <c r="A3" s="5" t="s">
        <v>2</v>
      </c>
      <c r="B3" s="5" t="s">
        <v>92</v>
      </c>
      <c r="C3" s="5" t="s">
        <v>93</v>
      </c>
      <c r="D3" s="5" t="s">
        <v>51</v>
      </c>
      <c r="E3" s="5" t="s">
        <v>92</v>
      </c>
      <c r="F3" s="5" t="s">
        <v>93</v>
      </c>
    </row>
    <row r="4" spans="1:6" ht="33.6" customHeight="1">
      <c r="A4" s="6" t="s">
        <v>124</v>
      </c>
      <c r="B4" s="7">
        <v>2059.6366440000002</v>
      </c>
      <c r="C4" s="7">
        <v>5108.8006999999998</v>
      </c>
      <c r="D4" s="6" t="s">
        <v>125</v>
      </c>
      <c r="E4" s="7">
        <v>3811.3742929999999</v>
      </c>
      <c r="F4" s="7">
        <v>4700.1007520000003</v>
      </c>
    </row>
    <row r="5" spans="1:6" ht="33.6" customHeight="1">
      <c r="A5" s="6" t="s">
        <v>57</v>
      </c>
      <c r="B5" s="7">
        <v>340</v>
      </c>
      <c r="C5" s="7">
        <v>320</v>
      </c>
      <c r="D5" s="6" t="s">
        <v>126</v>
      </c>
      <c r="E5" s="7">
        <v>17</v>
      </c>
      <c r="F5" s="7">
        <v>17.940000000000001</v>
      </c>
    </row>
    <row r="6" spans="1:6" ht="33.6" customHeight="1">
      <c r="A6" s="6" t="s">
        <v>59</v>
      </c>
      <c r="B6" s="7">
        <v>0</v>
      </c>
      <c r="C6" s="7">
        <v>0</v>
      </c>
      <c r="D6" s="6" t="s">
        <v>127</v>
      </c>
      <c r="E6" s="7">
        <v>55</v>
      </c>
      <c r="F6" s="7">
        <v>60</v>
      </c>
    </row>
    <row r="7" spans="1:6" ht="33.6" customHeight="1">
      <c r="A7" s="6" t="s">
        <v>61</v>
      </c>
      <c r="B7" s="7">
        <v>0</v>
      </c>
      <c r="C7" s="7">
        <v>0</v>
      </c>
      <c r="D7" s="6" t="s">
        <v>128</v>
      </c>
      <c r="E7" s="7">
        <v>0</v>
      </c>
      <c r="F7" s="7">
        <v>0</v>
      </c>
    </row>
    <row r="8" spans="1:6" ht="33.6" customHeight="1">
      <c r="A8" s="6" t="s">
        <v>129</v>
      </c>
      <c r="B8" s="7">
        <v>0.87124000000000001</v>
      </c>
      <c r="C8" s="7">
        <v>0</v>
      </c>
      <c r="D8" s="6" t="s">
        <v>67</v>
      </c>
      <c r="E8" s="7">
        <v>500</v>
      </c>
      <c r="F8" s="7">
        <v>600</v>
      </c>
    </row>
    <row r="9" spans="1:6" ht="33.6" customHeight="1">
      <c r="A9" s="6" t="s">
        <v>106</v>
      </c>
      <c r="B9" s="7">
        <v>103.037341</v>
      </c>
      <c r="C9" s="7">
        <v>0</v>
      </c>
      <c r="D9" s="6" t="s">
        <v>130</v>
      </c>
      <c r="E9" s="7"/>
      <c r="F9" s="7"/>
    </row>
    <row r="10" spans="1:6" ht="33.6" customHeight="1">
      <c r="A10" s="6" t="s">
        <v>107</v>
      </c>
      <c r="B10" s="7">
        <v>0</v>
      </c>
      <c r="C10" s="7">
        <v>0</v>
      </c>
      <c r="D10" s="6" t="s">
        <v>131</v>
      </c>
      <c r="E10" s="7"/>
      <c r="F10" s="7"/>
    </row>
    <row r="11" spans="1:6" ht="33.6" customHeight="1">
      <c r="A11" s="6" t="s">
        <v>68</v>
      </c>
      <c r="B11" s="7">
        <f t="shared" ref="B11:C11" si="0">SUM(B4:B10)</f>
        <v>2503.5452249999998</v>
      </c>
      <c r="C11" s="7">
        <f t="shared" si="0"/>
        <v>5428.8006999999998</v>
      </c>
      <c r="D11" s="6" t="s">
        <v>132</v>
      </c>
      <c r="E11" s="7">
        <f>SUM(E4:E10)</f>
        <v>4383.3742929999999</v>
      </c>
      <c r="F11" s="7">
        <f>SUM(F4:F10)</f>
        <v>5378.0407519999999</v>
      </c>
    </row>
    <row r="12" spans="1:6" ht="33.6" customHeight="1">
      <c r="A12" s="8" t="s">
        <v>60</v>
      </c>
      <c r="B12" s="7"/>
      <c r="C12" s="7"/>
      <c r="D12" s="6" t="s">
        <v>133</v>
      </c>
      <c r="E12" s="7">
        <f>B11-E11</f>
        <v>-1879.829068</v>
      </c>
      <c r="F12" s="7">
        <f>C11-F11</f>
        <v>50.759947999999902</v>
      </c>
    </row>
    <row r="13" spans="1:6" ht="33.6" customHeight="1">
      <c r="A13" s="6" t="s">
        <v>71</v>
      </c>
      <c r="B13" s="7">
        <v>19630.396464000001</v>
      </c>
      <c r="C13" s="7">
        <v>17750.567395999999</v>
      </c>
      <c r="D13" s="6" t="s">
        <v>134</v>
      </c>
      <c r="E13" s="7">
        <f>B13+E12</f>
        <v>17750.567395999999</v>
      </c>
      <c r="F13" s="7">
        <f>C13+F12</f>
        <v>17801.327344000001</v>
      </c>
    </row>
    <row r="14" spans="1:6" ht="33.6" customHeight="1">
      <c r="A14" s="8" t="s">
        <v>73</v>
      </c>
      <c r="B14" s="9">
        <f t="shared" ref="B14:C14" si="1">B11+B13</f>
        <v>22133.941688999999</v>
      </c>
      <c r="C14" s="9">
        <f t="shared" si="1"/>
        <v>23179.368095999998</v>
      </c>
      <c r="D14" s="10" t="s">
        <v>73</v>
      </c>
      <c r="E14" s="9">
        <f>E11+E13</f>
        <v>22133.941688999999</v>
      </c>
      <c r="F14" s="9">
        <f>F11+F13</f>
        <v>23179.368095999998</v>
      </c>
    </row>
  </sheetData>
  <mergeCells count="1">
    <mergeCell ref="A1:F1"/>
  </mergeCells>
  <phoneticPr fontId="27" type="noConversion"/>
  <printOptions horizontalCentered="1"/>
  <pageMargins left="0.78680555555555598" right="0.78680555555555598" top="0.78680555555555598" bottom="0.78680555555555598" header="0.51180555555555596" footer="0.51180555555555596"/>
  <pageSetup paperSize="9" orientation="landscape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本级社保执行总表</vt:lpstr>
      <vt:lpstr>本级基收预 </vt:lpstr>
      <vt:lpstr>市本级社保预算总表</vt:lpstr>
      <vt:lpstr>机关事业养老保险收支表</vt:lpstr>
      <vt:lpstr>失业收支表</vt:lpstr>
      <vt:lpstr>职工基本医疗收支表</vt:lpstr>
      <vt:lpstr>城乡医疗收支表 (2)</vt:lpstr>
      <vt:lpstr>工伤收支表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gkc</dc:creator>
  <cp:lastModifiedBy>xbany</cp:lastModifiedBy>
  <cp:lastPrinted>2021-02-05T04:45:33Z</cp:lastPrinted>
  <dcterms:created xsi:type="dcterms:W3CDTF">2006-09-28T09:45:00Z</dcterms:created>
  <dcterms:modified xsi:type="dcterms:W3CDTF">2021-02-05T04:46:07Z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